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cdi\OneDrive\Рабочий стол\"/>
    </mc:Choice>
  </mc:AlternateContent>
  <bookViews>
    <workbookView xWindow="0" yWindow="0" windowWidth="23040" windowHeight="9192"/>
  </bookViews>
  <sheets>
    <sheet name="Лист1 " sheetId="3" r:id="rId1"/>
    <sheet name="Лист0" sheetId="1" r:id="rId2"/>
  </sheets>
  <externalReferences>
    <externalReference r:id="rId3"/>
  </externalReferences>
  <definedNames>
    <definedName name="Приложение">[1]Приложение!$A$1:$F$105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9" i="3" l="1"/>
  <c r="F118" i="3"/>
  <c r="F117" i="3"/>
  <c r="F116" i="3"/>
  <c r="E108" i="3" a="1"/>
  <c r="E108" i="3" s="1"/>
  <c r="F102" i="3"/>
  <c r="F101" i="3"/>
  <c r="F100" i="3"/>
  <c r="F99" i="3"/>
  <c r="F84" i="3"/>
  <c r="F83" i="3"/>
  <c r="F82" i="3"/>
  <c r="F81" i="3"/>
  <c r="F80" i="3"/>
  <c r="F98" i="3"/>
  <c r="E90" i="3" a="1"/>
  <c r="F90" i="3" s="1"/>
  <c r="F79" i="3"/>
  <c r="E69" i="3" a="1"/>
  <c r="E69" i="3" s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3" i="3"/>
  <c r="I59" i="3"/>
  <c r="I58" i="3"/>
  <c r="I57" i="3"/>
  <c r="E57" i="3" a="1"/>
  <c r="E58" i="3" s="1"/>
  <c r="F44" i="3"/>
  <c r="F46" i="3"/>
  <c r="F45" i="3"/>
  <c r="Q83" i="3"/>
  <c r="M82" i="3"/>
  <c r="N83" i="3"/>
  <c r="M75" i="3"/>
  <c r="N75" i="3"/>
  <c r="M76" i="3"/>
  <c r="N76" i="3"/>
  <c r="M77" i="3"/>
  <c r="N77" i="3"/>
  <c r="M78" i="3"/>
  <c r="N78" i="3"/>
  <c r="M79" i="3"/>
  <c r="N79" i="3"/>
  <c r="M80" i="3"/>
  <c r="N80" i="3"/>
  <c r="M81" i="3"/>
  <c r="N81" i="3"/>
  <c r="N82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M58" i="3"/>
  <c r="N58" i="3"/>
  <c r="M59" i="3"/>
  <c r="N59" i="3"/>
  <c r="M60" i="3"/>
  <c r="N60" i="3"/>
  <c r="M61" i="3"/>
  <c r="N61" i="3"/>
  <c r="M62" i="3"/>
  <c r="N62" i="3"/>
  <c r="M63" i="3"/>
  <c r="N63" i="3"/>
  <c r="M64" i="3"/>
  <c r="N64" i="3"/>
  <c r="M65" i="3"/>
  <c r="N65" i="3"/>
  <c r="M66" i="3"/>
  <c r="N66" i="3"/>
  <c r="M67" i="3"/>
  <c r="N67" i="3"/>
  <c r="M68" i="3"/>
  <c r="N68" i="3"/>
  <c r="M69" i="3"/>
  <c r="N69" i="3"/>
  <c r="M70" i="3"/>
  <c r="N70" i="3"/>
  <c r="M71" i="3"/>
  <c r="N71" i="3"/>
  <c r="M72" i="3"/>
  <c r="N72" i="3"/>
  <c r="M73" i="3"/>
  <c r="N73" i="3"/>
  <c r="M74" i="3"/>
  <c r="N74" i="3"/>
  <c r="N3" i="3"/>
  <c r="M3" i="3"/>
  <c r="E20" i="3" a="1"/>
  <c r="E21" i="3" s="1"/>
  <c r="A103" i="3" a="1"/>
  <c r="B103" i="3" s="1"/>
  <c r="F110" i="3" l="1"/>
  <c r="G112" i="3"/>
  <c r="E110" i="3"/>
  <c r="F112" i="3"/>
  <c r="G109" i="3"/>
  <c r="E112" i="3"/>
  <c r="F109" i="3"/>
  <c r="E109" i="3"/>
  <c r="G111" i="3"/>
  <c r="F111" i="3"/>
  <c r="G108" i="3"/>
  <c r="E111" i="3"/>
  <c r="F108" i="3"/>
  <c r="G110" i="3"/>
  <c r="G93" i="3"/>
  <c r="G91" i="3"/>
  <c r="F93" i="3"/>
  <c r="F91" i="3"/>
  <c r="E92" i="3"/>
  <c r="H93" i="3"/>
  <c r="E93" i="3"/>
  <c r="G94" i="3"/>
  <c r="E94" i="3"/>
  <c r="E90" i="3"/>
  <c r="H91" i="3"/>
  <c r="E91" i="3"/>
  <c r="H94" i="3"/>
  <c r="H92" i="3"/>
  <c r="H90" i="3"/>
  <c r="G92" i="3"/>
  <c r="G90" i="3"/>
  <c r="F94" i="3"/>
  <c r="F92" i="3"/>
  <c r="G70" i="3"/>
  <c r="G73" i="3"/>
  <c r="I71" i="3"/>
  <c r="F70" i="3"/>
  <c r="F73" i="3"/>
  <c r="H71" i="3"/>
  <c r="E70" i="3"/>
  <c r="E73" i="3"/>
  <c r="G71" i="3"/>
  <c r="I69" i="3"/>
  <c r="H73" i="3"/>
  <c r="I72" i="3"/>
  <c r="H72" i="3"/>
  <c r="E71" i="3"/>
  <c r="G69" i="3"/>
  <c r="H69" i="3"/>
  <c r="G72" i="3"/>
  <c r="I70" i="3"/>
  <c r="F69" i="3"/>
  <c r="E72" i="3"/>
  <c r="F71" i="3"/>
  <c r="I73" i="3"/>
  <c r="F72" i="3"/>
  <c r="H70" i="3"/>
  <c r="E60" i="3"/>
  <c r="F61" i="3"/>
  <c r="F57" i="3"/>
  <c r="E61" i="3"/>
  <c r="E57" i="3"/>
  <c r="F60" i="3"/>
  <c r="F59" i="3"/>
  <c r="E59" i="3"/>
  <c r="F58" i="3"/>
  <c r="F24" i="3"/>
  <c r="F22" i="3"/>
  <c r="F20" i="3"/>
  <c r="E24" i="3"/>
  <c r="E20" i="3"/>
  <c r="F23" i="3"/>
  <c r="E23" i="3"/>
  <c r="E22" i="3"/>
  <c r="F21" i="3"/>
  <c r="B104" i="3"/>
  <c r="A104" i="3"/>
  <c r="B107" i="3"/>
  <c r="A107" i="3"/>
  <c r="A103" i="3"/>
  <c r="B106" i="3"/>
  <c r="A106" i="3"/>
  <c r="B105" i="3"/>
  <c r="A105" i="3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3" i="1"/>
  <c r="D90" i="1" l="1"/>
  <c r="D3" i="1"/>
  <c r="E3" i="1" s="1"/>
  <c r="D4" i="1"/>
  <c r="E4" i="1" s="1"/>
  <c r="D5" i="1"/>
  <c r="E5" i="1"/>
  <c r="D6" i="1"/>
  <c r="E6" i="1" s="1"/>
  <c r="D7" i="1"/>
  <c r="E7" i="1" s="1"/>
  <c r="D8" i="1"/>
  <c r="E8" i="1"/>
  <c r="D9" i="1"/>
  <c r="E9" i="1" s="1"/>
  <c r="D10" i="1"/>
  <c r="E10" i="1" s="1"/>
  <c r="D11" i="1"/>
  <c r="E11" i="1"/>
  <c r="D12" i="1"/>
  <c r="E12" i="1" s="1"/>
  <c r="D13" i="1"/>
  <c r="E13" i="1"/>
  <c r="D14" i="1"/>
  <c r="E14" i="1"/>
  <c r="D15" i="1"/>
  <c r="E15" i="1" s="1"/>
  <c r="D16" i="1"/>
  <c r="E16" i="1" s="1"/>
  <c r="D17" i="1"/>
  <c r="E17" i="1"/>
  <c r="D18" i="1"/>
  <c r="E18" i="1" s="1"/>
  <c r="D19" i="1"/>
  <c r="E19" i="1"/>
  <c r="D20" i="1"/>
  <c r="E20" i="1"/>
  <c r="D21" i="1"/>
  <c r="E21" i="1" s="1"/>
  <c r="D22" i="1"/>
  <c r="E22" i="1" s="1"/>
  <c r="D23" i="1"/>
  <c r="E23" i="1"/>
  <c r="D24" i="1"/>
  <c r="E24" i="1" s="1"/>
  <c r="D25" i="1"/>
  <c r="E25" i="1"/>
  <c r="D26" i="1"/>
  <c r="E26" i="1"/>
  <c r="D27" i="1"/>
  <c r="E27" i="1" s="1"/>
  <c r="D28" i="1"/>
  <c r="E28" i="1" s="1"/>
  <c r="D29" i="1"/>
  <c r="E29" i="1"/>
  <c r="D30" i="1"/>
  <c r="E30" i="1" s="1"/>
  <c r="D31" i="1"/>
  <c r="E31" i="1"/>
  <c r="D32" i="1"/>
  <c r="E32" i="1"/>
  <c r="D33" i="1"/>
  <c r="E33" i="1" s="1"/>
  <c r="D34" i="1"/>
  <c r="E34" i="1" s="1"/>
  <c r="D35" i="1"/>
  <c r="E35" i="1"/>
  <c r="D36" i="1"/>
  <c r="E36" i="1" s="1"/>
  <c r="D37" i="1"/>
  <c r="E37" i="1"/>
  <c r="D38" i="1"/>
  <c r="E38" i="1"/>
  <c r="D39" i="1"/>
  <c r="E39" i="1" s="1"/>
  <c r="D40" i="1"/>
  <c r="E40" i="1" s="1"/>
  <c r="D41" i="1"/>
  <c r="E41" i="1"/>
  <c r="D42" i="1"/>
  <c r="E42" i="1" s="1"/>
  <c r="D43" i="1"/>
  <c r="E43" i="1"/>
  <c r="D44" i="1"/>
  <c r="E44" i="1"/>
  <c r="D45" i="1"/>
  <c r="E45" i="1" s="1"/>
  <c r="D46" i="1"/>
  <c r="E46" i="1" s="1"/>
  <c r="D47" i="1"/>
  <c r="E47" i="1"/>
  <c r="D48" i="1"/>
  <c r="E48" i="1" s="1"/>
  <c r="D49" i="1"/>
  <c r="E49" i="1"/>
  <c r="D50" i="1"/>
  <c r="E50" i="1"/>
  <c r="D51" i="1"/>
  <c r="E51" i="1" s="1"/>
  <c r="D52" i="1"/>
  <c r="E52" i="1"/>
  <c r="D53" i="1"/>
  <c r="E53" i="1"/>
  <c r="D54" i="1"/>
  <c r="E54" i="1" s="1"/>
  <c r="D55" i="1"/>
  <c r="E55" i="1"/>
  <c r="D56" i="1"/>
  <c r="E56" i="1"/>
  <c r="D57" i="1"/>
  <c r="E57" i="1" s="1"/>
  <c r="D58" i="1"/>
  <c r="E58" i="1"/>
  <c r="D59" i="1"/>
  <c r="E59" i="1"/>
  <c r="D60" i="1"/>
  <c r="E60" i="1" s="1"/>
  <c r="D61" i="1"/>
  <c r="E61" i="1"/>
  <c r="D62" i="1"/>
  <c r="E62" i="1"/>
  <c r="D63" i="1"/>
  <c r="E63" i="1" s="1"/>
  <c r="D64" i="1"/>
  <c r="E64" i="1"/>
  <c r="D65" i="1"/>
  <c r="E65" i="1"/>
  <c r="D66" i="1"/>
  <c r="E66" i="1" s="1"/>
  <c r="D67" i="1"/>
  <c r="E67" i="1"/>
  <c r="D68" i="1"/>
  <c r="E68" i="1"/>
  <c r="D69" i="1"/>
  <c r="E69" i="1" s="1"/>
  <c r="D70" i="1"/>
  <c r="E70" i="1"/>
  <c r="D71" i="1"/>
  <c r="E71" i="1"/>
  <c r="D72" i="1"/>
  <c r="E72" i="1" s="1"/>
  <c r="D73" i="1"/>
  <c r="E73" i="1"/>
  <c r="D74" i="1"/>
  <c r="E74" i="1"/>
  <c r="D75" i="1"/>
  <c r="E75" i="1" s="1"/>
  <c r="D76" i="1"/>
  <c r="E76" i="1"/>
  <c r="D77" i="1"/>
  <c r="E77" i="1"/>
  <c r="D78" i="1"/>
  <c r="E78" i="1" s="1"/>
  <c r="D79" i="1"/>
  <c r="E79" i="1"/>
  <c r="D80" i="1"/>
  <c r="E80" i="1"/>
  <c r="D81" i="1"/>
  <c r="E81" i="1" s="1"/>
  <c r="D82" i="1"/>
  <c r="E82" i="1"/>
  <c r="F49" i="1"/>
  <c r="F13" i="1"/>
  <c r="F47" i="1"/>
  <c r="F55" i="1"/>
  <c r="F9" i="1"/>
  <c r="F65" i="1"/>
  <c r="F27" i="1"/>
  <c r="F36" i="1"/>
  <c r="F16" i="1"/>
  <c r="F67" i="1"/>
  <c r="F19" i="1"/>
  <c r="F30" i="1"/>
  <c r="F60" i="1"/>
  <c r="F77" i="1"/>
  <c r="F76" i="1"/>
  <c r="F34" i="1"/>
  <c r="F44" i="1"/>
  <c r="F40" i="1"/>
  <c r="F28" i="1"/>
  <c r="F37" i="1"/>
  <c r="F29" i="1"/>
  <c r="F6" i="1"/>
  <c r="F72" i="1"/>
  <c r="F12" i="1"/>
  <c r="F79" i="1"/>
  <c r="F69" i="1"/>
  <c r="F73" i="1"/>
  <c r="F82" i="1"/>
  <c r="F41" i="1"/>
  <c r="F46" i="1"/>
  <c r="F42" i="1"/>
  <c r="F15" i="1"/>
  <c r="F31" i="1"/>
  <c r="F24" i="1"/>
  <c r="F43" i="1"/>
  <c r="F51" i="1"/>
  <c r="F59" i="1"/>
  <c r="F7" i="1"/>
  <c r="F8" i="1"/>
  <c r="F21" i="1"/>
  <c r="F71" i="1"/>
  <c r="F20" i="1"/>
  <c r="F5" i="1"/>
  <c r="F23" i="1"/>
  <c r="F56" i="1"/>
  <c r="F78" i="1"/>
  <c r="F11" i="1"/>
  <c r="F26" i="1"/>
  <c r="F70" i="1"/>
  <c r="F50" i="1"/>
  <c r="F32" i="1"/>
  <c r="F58" i="1"/>
  <c r="F54" i="1"/>
  <c r="F62" i="1"/>
  <c r="F10" i="1"/>
  <c r="F52" i="1"/>
  <c r="F75" i="1"/>
  <c r="F57" i="1"/>
  <c r="F53" i="1"/>
  <c r="F68" i="1"/>
  <c r="F17" i="1"/>
  <c r="F63" i="1"/>
  <c r="F38" i="1"/>
  <c r="F14" i="1"/>
  <c r="F33" i="1"/>
  <c r="F4" i="1"/>
  <c r="F66" i="1"/>
  <c r="F74" i="1"/>
  <c r="F35" i="1"/>
  <c r="F81" i="1"/>
  <c r="F48" i="1"/>
  <c r="F80" i="1"/>
  <c r="F39" i="1"/>
  <c r="F25" i="1"/>
  <c r="F18" i="1"/>
  <c r="F22" i="1"/>
  <c r="F64" i="1"/>
  <c r="F45" i="1"/>
  <c r="F61" i="1"/>
  <c r="F3" i="1"/>
  <c r="I84" i="1" l="1" a="1"/>
  <c r="J84" i="1" s="1"/>
  <c r="D84" i="1" a="1"/>
  <c r="I84" i="1" l="1"/>
  <c r="K88" i="1"/>
  <c r="I88" i="1"/>
  <c r="K87" i="1"/>
  <c r="J86" i="1"/>
  <c r="I86" i="1"/>
  <c r="J87" i="1"/>
  <c r="I87" i="1"/>
  <c r="K86" i="1"/>
  <c r="K85" i="1"/>
  <c r="J85" i="1"/>
  <c r="I85" i="1"/>
  <c r="K84" i="1"/>
  <c r="J88" i="1"/>
  <c r="G85" i="1"/>
  <c r="D85" i="1"/>
  <c r="E88" i="1"/>
  <c r="G84" i="1"/>
  <c r="D86" i="1"/>
  <c r="E85" i="1"/>
  <c r="G87" i="1"/>
  <c r="D88" i="1"/>
  <c r="E87" i="1"/>
  <c r="E84" i="1"/>
  <c r="F88" i="1"/>
  <c r="F85" i="1"/>
  <c r="F86" i="1"/>
  <c r="G86" i="1"/>
  <c r="F84" i="1"/>
  <c r="E86" i="1"/>
  <c r="F87" i="1"/>
  <c r="D84" i="1"/>
  <c r="D87" i="1"/>
  <c r="G88" i="1"/>
  <c r="M83" i="3" l="1"/>
  <c r="E34" i="3" a="1"/>
  <c r="F36" i="3" s="1"/>
  <c r="E38" i="3" l="1"/>
  <c r="F34" i="3"/>
  <c r="I34" i="3" s="1"/>
  <c r="I35" i="3" s="1"/>
  <c r="E35" i="3"/>
  <c r="F37" i="3"/>
  <c r="E34" i="3"/>
  <c r="I36" i="3" s="1"/>
  <c r="F35" i="3"/>
  <c r="F38" i="3"/>
  <c r="E36" i="3"/>
  <c r="E37" i="3"/>
  <c r="O36" i="3" l="1"/>
  <c r="P36" i="3" s="1"/>
  <c r="Q36" i="3" s="1"/>
  <c r="O46" i="3"/>
  <c r="P46" i="3" s="1"/>
  <c r="Q46" i="3" s="1"/>
  <c r="O58" i="3"/>
  <c r="P58" i="3" s="1"/>
  <c r="Q58" i="3" s="1"/>
  <c r="O65" i="3"/>
  <c r="P65" i="3" s="1"/>
  <c r="Q65" i="3" s="1"/>
  <c r="O44" i="3"/>
  <c r="P44" i="3" s="1"/>
  <c r="Q44" i="3" s="1"/>
  <c r="O50" i="3"/>
  <c r="P50" i="3" s="1"/>
  <c r="Q50" i="3" s="1"/>
  <c r="O45" i="3"/>
  <c r="P45" i="3" s="1"/>
  <c r="Q45" i="3" s="1"/>
  <c r="O7" i="3"/>
  <c r="P7" i="3" s="1"/>
  <c r="Q7" i="3" s="1"/>
  <c r="O77" i="3"/>
  <c r="P77" i="3" s="1"/>
  <c r="Q77" i="3" s="1"/>
  <c r="O20" i="3"/>
  <c r="P20" i="3" s="1"/>
  <c r="Q20" i="3" s="1"/>
  <c r="O19" i="3"/>
  <c r="P19" i="3" s="1"/>
  <c r="Q19" i="3" s="1"/>
  <c r="O37" i="3"/>
  <c r="P37" i="3" s="1"/>
  <c r="Q37" i="3" s="1"/>
  <c r="O22" i="3"/>
  <c r="P22" i="3" s="1"/>
  <c r="Q22" i="3" s="1"/>
  <c r="O25" i="3"/>
  <c r="P25" i="3" s="1"/>
  <c r="Q25" i="3" s="1"/>
  <c r="O66" i="3"/>
  <c r="P66" i="3" s="1"/>
  <c r="Q66" i="3" s="1"/>
  <c r="O28" i="3"/>
  <c r="P28" i="3" s="1"/>
  <c r="Q28" i="3" s="1"/>
  <c r="O23" i="3"/>
  <c r="P23" i="3" s="1"/>
  <c r="Q23" i="3" s="1"/>
  <c r="O52" i="3"/>
  <c r="P52" i="3" s="1"/>
  <c r="Q52" i="3" s="1"/>
  <c r="O62" i="3"/>
  <c r="P62" i="3" s="1"/>
  <c r="Q62" i="3" s="1"/>
  <c r="O63" i="3"/>
  <c r="P63" i="3" s="1"/>
  <c r="Q63" i="3" s="1"/>
  <c r="O43" i="3"/>
  <c r="P43" i="3" s="1"/>
  <c r="Q43" i="3" s="1"/>
  <c r="O12" i="3"/>
  <c r="P12" i="3" s="1"/>
  <c r="Q12" i="3" s="1"/>
  <c r="O18" i="3"/>
  <c r="P18" i="3" s="1"/>
  <c r="Q18" i="3" s="1"/>
  <c r="O49" i="3"/>
  <c r="P49" i="3" s="1"/>
  <c r="Q49" i="3" s="1"/>
  <c r="O34" i="3"/>
  <c r="P34" i="3" s="1"/>
  <c r="Q34" i="3" s="1"/>
  <c r="O57" i="3"/>
  <c r="P57" i="3" s="1"/>
  <c r="Q57" i="3" s="1"/>
  <c r="O13" i="3"/>
  <c r="P13" i="3" s="1"/>
  <c r="Q13" i="3" s="1"/>
  <c r="O38" i="3"/>
  <c r="P38" i="3" s="1"/>
  <c r="Q38" i="3" s="1"/>
  <c r="O59" i="3"/>
  <c r="P59" i="3" s="1"/>
  <c r="Q59" i="3" s="1"/>
  <c r="O33" i="3"/>
  <c r="P33" i="3" s="1"/>
  <c r="Q33" i="3" s="1"/>
  <c r="O75" i="3"/>
  <c r="P75" i="3" s="1"/>
  <c r="Q75" i="3" s="1"/>
  <c r="O47" i="3"/>
  <c r="P47" i="3" s="1"/>
  <c r="Q47" i="3" s="1"/>
  <c r="O14" i="3"/>
  <c r="P14" i="3" s="1"/>
  <c r="Q14" i="3" s="1"/>
  <c r="O29" i="3"/>
  <c r="P29" i="3" s="1"/>
  <c r="Q29" i="3" s="1"/>
  <c r="O78" i="3"/>
  <c r="P78" i="3" s="1"/>
  <c r="Q78" i="3" s="1"/>
  <c r="O9" i="3"/>
  <c r="P9" i="3" s="1"/>
  <c r="Q9" i="3" s="1"/>
  <c r="O26" i="3"/>
  <c r="P26" i="3" s="1"/>
  <c r="Q26" i="3" s="1"/>
  <c r="O8" i="3"/>
  <c r="P8" i="3" s="1"/>
  <c r="Q8" i="3" s="1"/>
  <c r="O72" i="3"/>
  <c r="P72" i="3" s="1"/>
  <c r="Q72" i="3" s="1"/>
  <c r="O35" i="3"/>
  <c r="P35" i="3" s="1"/>
  <c r="Q35" i="3" s="1"/>
  <c r="O70" i="3"/>
  <c r="P70" i="3" s="1"/>
  <c r="Q70" i="3" s="1"/>
  <c r="O4" i="3"/>
  <c r="P4" i="3" s="1"/>
  <c r="Q4" i="3" s="1"/>
  <c r="O40" i="3"/>
  <c r="P40" i="3" s="1"/>
  <c r="Q40" i="3" s="1"/>
  <c r="O21" i="3"/>
  <c r="P21" i="3" s="1"/>
  <c r="Q21" i="3" s="1"/>
  <c r="O11" i="3"/>
  <c r="P11" i="3" s="1"/>
  <c r="Q11" i="3" s="1"/>
  <c r="O64" i="3"/>
  <c r="P64" i="3" s="1"/>
  <c r="Q64" i="3" s="1"/>
  <c r="O27" i="3"/>
  <c r="P27" i="3" s="1"/>
  <c r="Q27" i="3" s="1"/>
  <c r="O15" i="3"/>
  <c r="P15" i="3" s="1"/>
  <c r="Q15" i="3" s="1"/>
  <c r="O42" i="3"/>
  <c r="P42" i="3" s="1"/>
  <c r="Q42" i="3" s="1"/>
  <c r="O51" i="3"/>
  <c r="P51" i="3" s="1"/>
  <c r="Q51" i="3" s="1"/>
  <c r="O32" i="3"/>
  <c r="P32" i="3" s="1"/>
  <c r="Q32" i="3" s="1"/>
  <c r="O76" i="3"/>
  <c r="P76" i="3" s="1"/>
  <c r="Q76" i="3" s="1"/>
  <c r="O80" i="3"/>
  <c r="P80" i="3" s="1"/>
  <c r="Q80" i="3" s="1"/>
  <c r="O39" i="3"/>
  <c r="P39" i="3" s="1"/>
  <c r="Q39" i="3" s="1"/>
  <c r="O16" i="3"/>
  <c r="P16" i="3" s="1"/>
  <c r="Q16" i="3" s="1"/>
  <c r="O81" i="3"/>
  <c r="P81" i="3" s="1"/>
  <c r="Q81" i="3" s="1"/>
  <c r="O69" i="3"/>
  <c r="P69" i="3" s="1"/>
  <c r="Q69" i="3" s="1"/>
  <c r="O30" i="3"/>
  <c r="P30" i="3" s="1"/>
  <c r="Q30" i="3" s="1"/>
  <c r="O6" i="3"/>
  <c r="P6" i="3" s="1"/>
  <c r="Q6" i="3" s="1"/>
  <c r="O82" i="3"/>
  <c r="P82" i="3" s="1"/>
  <c r="Q82" i="3" s="1"/>
  <c r="O68" i="3"/>
  <c r="P68" i="3" s="1"/>
  <c r="Q68" i="3" s="1"/>
  <c r="O5" i="3"/>
  <c r="P5" i="3" s="1"/>
  <c r="Q5" i="3" s="1"/>
  <c r="O67" i="3"/>
  <c r="P67" i="3" s="1"/>
  <c r="Q67" i="3" s="1"/>
  <c r="O48" i="3"/>
  <c r="P48" i="3" s="1"/>
  <c r="Q48" i="3" s="1"/>
  <c r="O17" i="3"/>
  <c r="P17" i="3" s="1"/>
  <c r="Q17" i="3" s="1"/>
  <c r="O55" i="3"/>
  <c r="P55" i="3" s="1"/>
  <c r="Q55" i="3" s="1"/>
  <c r="O79" i="3"/>
  <c r="P79" i="3" s="1"/>
  <c r="Q79" i="3" s="1"/>
  <c r="O24" i="3"/>
  <c r="P24" i="3" s="1"/>
  <c r="Q24" i="3" s="1"/>
  <c r="O54" i="3"/>
  <c r="P54" i="3" s="1"/>
  <c r="Q54" i="3" s="1"/>
  <c r="O41" i="3"/>
  <c r="P41" i="3" s="1"/>
  <c r="Q41" i="3" s="1"/>
  <c r="O53" i="3"/>
  <c r="P53" i="3" s="1"/>
  <c r="Q53" i="3" s="1"/>
  <c r="O74" i="3"/>
  <c r="P74" i="3" s="1"/>
  <c r="Q74" i="3" s="1"/>
  <c r="O3" i="3"/>
  <c r="O73" i="3"/>
  <c r="P73" i="3" s="1"/>
  <c r="Q73" i="3" s="1"/>
  <c r="O56" i="3"/>
  <c r="P56" i="3" s="1"/>
  <c r="Q56" i="3" s="1"/>
  <c r="O10" i="3"/>
  <c r="P10" i="3" s="1"/>
  <c r="Q10" i="3" s="1"/>
  <c r="O60" i="3"/>
  <c r="P60" i="3" s="1"/>
  <c r="Q60" i="3" s="1"/>
  <c r="O71" i="3"/>
  <c r="P71" i="3" s="1"/>
  <c r="Q71" i="3" s="1"/>
  <c r="O61" i="3"/>
  <c r="P61" i="3" s="1"/>
  <c r="Q61" i="3" s="1"/>
  <c r="O31" i="3"/>
  <c r="P31" i="3" s="1"/>
  <c r="Q31" i="3" s="1"/>
  <c r="P3" i="3" l="1"/>
  <c r="O83" i="3"/>
  <c r="Q3" i="3" l="1"/>
  <c r="P83" i="3"/>
</calcChain>
</file>

<file path=xl/sharedStrings.xml><?xml version="1.0" encoding="utf-8"?>
<sst xmlns="http://schemas.openxmlformats.org/spreadsheetml/2006/main" count="42" uniqueCount="22">
  <si>
    <t>№</t>
  </si>
  <si>
    <t>Собственные оборотные средства, млн.руб.</t>
  </si>
  <si>
    <t>Балансовая прибыль, млн.руб.</t>
  </si>
  <si>
    <t>Y</t>
  </si>
  <si>
    <t>X</t>
  </si>
  <si>
    <t>X^2</t>
  </si>
  <si>
    <t>X^3</t>
  </si>
  <si>
    <t>Построим корреляционное облако</t>
  </si>
  <si>
    <t>1. Линейная модель</t>
  </si>
  <si>
    <t>2. Степенная модель</t>
  </si>
  <si>
    <t xml:space="preserve">Так как коэффициент в линейной модели лучше, то </t>
  </si>
  <si>
    <t>пока останавливаемся в линейной модели</t>
  </si>
  <si>
    <t>Более корректно сравнивать модели по дисперсии ошибок</t>
  </si>
  <si>
    <t>3. Экспоненциальная (показательная) модель</t>
  </si>
  <si>
    <t>4. Полиномиальная модель</t>
  </si>
  <si>
    <t>Проверим статистическую значимость коэффициентов при помощи T-теста</t>
  </si>
  <si>
    <t>не значим</t>
  </si>
  <si>
    <t>значим</t>
  </si>
  <si>
    <r>
      <t>6. Исключим из модели x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</si>
  <si>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5. Исключим из модели x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</si>
  <si>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Так как все коэффициенты статистически значимы, то</t>
  </si>
  <si>
    <t>останавливаемся на данной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</si>
</sst>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0" xfId="0" applyNumberFormat="1"/>
    <xf numFmtId="0" fontId="0" fillId="0" borderId="4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облако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'Лист1 '!$B$3:$B$82</c:f>
              <c:numCache>
                <c:formatCode>General</c:formatCode>
                <c:ptCount val="80"/>
                <c:pt idx="0">
                  <c:v>1011</c:v>
                </c:pt>
                <c:pt idx="1">
                  <c:v>799</c:v>
                </c:pt>
                <c:pt idx="2">
                  <c:v>995</c:v>
                </c:pt>
                <c:pt idx="3">
                  <c:v>1243</c:v>
                </c:pt>
                <c:pt idx="4">
                  <c:v>1507</c:v>
                </c:pt>
                <c:pt idx="5">
                  <c:v>947</c:v>
                </c:pt>
                <c:pt idx="6">
                  <c:v>1015</c:v>
                </c:pt>
                <c:pt idx="7">
                  <c:v>1169</c:v>
                </c:pt>
                <c:pt idx="8">
                  <c:v>1051</c:v>
                </c:pt>
                <c:pt idx="9">
                  <c:v>1372</c:v>
                </c:pt>
                <c:pt idx="10">
                  <c:v>1463</c:v>
                </c:pt>
                <c:pt idx="11">
                  <c:v>684</c:v>
                </c:pt>
                <c:pt idx="12">
                  <c:v>1251</c:v>
                </c:pt>
                <c:pt idx="13">
                  <c:v>1376</c:v>
                </c:pt>
                <c:pt idx="14">
                  <c:v>1193</c:v>
                </c:pt>
                <c:pt idx="15">
                  <c:v>1386</c:v>
                </c:pt>
                <c:pt idx="16">
                  <c:v>1631</c:v>
                </c:pt>
                <c:pt idx="17">
                  <c:v>1735</c:v>
                </c:pt>
                <c:pt idx="18">
                  <c:v>1181</c:v>
                </c:pt>
                <c:pt idx="19">
                  <c:v>922</c:v>
                </c:pt>
                <c:pt idx="20">
                  <c:v>1281</c:v>
                </c:pt>
                <c:pt idx="21">
                  <c:v>1333</c:v>
                </c:pt>
                <c:pt idx="22">
                  <c:v>1632</c:v>
                </c:pt>
                <c:pt idx="23">
                  <c:v>635</c:v>
                </c:pt>
                <c:pt idx="24">
                  <c:v>949</c:v>
                </c:pt>
                <c:pt idx="25">
                  <c:v>788</c:v>
                </c:pt>
                <c:pt idx="26">
                  <c:v>1728</c:v>
                </c:pt>
                <c:pt idx="27">
                  <c:v>1773</c:v>
                </c:pt>
                <c:pt idx="28">
                  <c:v>1679</c:v>
                </c:pt>
                <c:pt idx="29">
                  <c:v>1085</c:v>
                </c:pt>
                <c:pt idx="30">
                  <c:v>1214</c:v>
                </c:pt>
                <c:pt idx="31">
                  <c:v>1422</c:v>
                </c:pt>
                <c:pt idx="32">
                  <c:v>523</c:v>
                </c:pt>
                <c:pt idx="33">
                  <c:v>1025</c:v>
                </c:pt>
                <c:pt idx="34">
                  <c:v>1083</c:v>
                </c:pt>
                <c:pt idx="35">
                  <c:v>1466</c:v>
                </c:pt>
                <c:pt idx="36">
                  <c:v>1642</c:v>
                </c:pt>
                <c:pt idx="37">
                  <c:v>387</c:v>
                </c:pt>
                <c:pt idx="38">
                  <c:v>704</c:v>
                </c:pt>
                <c:pt idx="39">
                  <c:v>1177</c:v>
                </c:pt>
                <c:pt idx="40">
                  <c:v>1792</c:v>
                </c:pt>
                <c:pt idx="41">
                  <c:v>2072</c:v>
                </c:pt>
                <c:pt idx="42">
                  <c:v>1178</c:v>
                </c:pt>
                <c:pt idx="43">
                  <c:v>1304</c:v>
                </c:pt>
                <c:pt idx="44">
                  <c:v>1308</c:v>
                </c:pt>
                <c:pt idx="45">
                  <c:v>1416</c:v>
                </c:pt>
                <c:pt idx="46">
                  <c:v>1185</c:v>
                </c:pt>
                <c:pt idx="47">
                  <c:v>1220</c:v>
                </c:pt>
                <c:pt idx="48">
                  <c:v>1311</c:v>
                </c:pt>
                <c:pt idx="49">
                  <c:v>1288</c:v>
                </c:pt>
                <c:pt idx="50">
                  <c:v>918</c:v>
                </c:pt>
                <c:pt idx="51">
                  <c:v>809</c:v>
                </c:pt>
                <c:pt idx="52">
                  <c:v>1188</c:v>
                </c:pt>
                <c:pt idx="53">
                  <c:v>1394</c:v>
                </c:pt>
                <c:pt idx="54">
                  <c:v>1435</c:v>
                </c:pt>
                <c:pt idx="55">
                  <c:v>1514</c:v>
                </c:pt>
                <c:pt idx="56">
                  <c:v>1577</c:v>
                </c:pt>
                <c:pt idx="57">
                  <c:v>1579</c:v>
                </c:pt>
                <c:pt idx="58">
                  <c:v>1210</c:v>
                </c:pt>
                <c:pt idx="59">
                  <c:v>1448</c:v>
                </c:pt>
                <c:pt idx="60">
                  <c:v>1468</c:v>
                </c:pt>
                <c:pt idx="61">
                  <c:v>1661</c:v>
                </c:pt>
                <c:pt idx="62">
                  <c:v>989</c:v>
                </c:pt>
                <c:pt idx="63">
                  <c:v>1007</c:v>
                </c:pt>
                <c:pt idx="64">
                  <c:v>1030</c:v>
                </c:pt>
                <c:pt idx="65">
                  <c:v>1099</c:v>
                </c:pt>
                <c:pt idx="66">
                  <c:v>1197</c:v>
                </c:pt>
                <c:pt idx="67">
                  <c:v>1386</c:v>
                </c:pt>
                <c:pt idx="68">
                  <c:v>1498</c:v>
                </c:pt>
                <c:pt idx="69">
                  <c:v>1672</c:v>
                </c:pt>
                <c:pt idx="70">
                  <c:v>484</c:v>
                </c:pt>
                <c:pt idx="71">
                  <c:v>1060</c:v>
                </c:pt>
                <c:pt idx="72">
                  <c:v>1612</c:v>
                </c:pt>
                <c:pt idx="73">
                  <c:v>1120</c:v>
                </c:pt>
                <c:pt idx="74">
                  <c:v>947</c:v>
                </c:pt>
                <c:pt idx="75">
                  <c:v>1102</c:v>
                </c:pt>
                <c:pt idx="76">
                  <c:v>1302</c:v>
                </c:pt>
                <c:pt idx="77">
                  <c:v>1477</c:v>
                </c:pt>
                <c:pt idx="78">
                  <c:v>820</c:v>
                </c:pt>
                <c:pt idx="79">
                  <c:v>1231</c:v>
                </c:pt>
              </c:numCache>
            </c:numRef>
          </c:xVal>
          <c:yVal>
            <c:numRef>
              <c:f>'Лист1 '!$C$3:$C$82</c:f>
              <c:numCache>
                <c:formatCode>0.000</c:formatCode>
                <c:ptCount val="80"/>
                <c:pt idx="0">
                  <c:v>261.98142156139306</c:v>
                </c:pt>
                <c:pt idx="1">
                  <c:v>167.44095785497962</c:v>
                </c:pt>
                <c:pt idx="2">
                  <c:v>243.45539177298491</c:v>
                </c:pt>
                <c:pt idx="3">
                  <c:v>372.89973304836553</c:v>
                </c:pt>
                <c:pt idx="4">
                  <c:v>513.6788884204434</c:v>
                </c:pt>
                <c:pt idx="5">
                  <c:v>247.26750536227888</c:v>
                </c:pt>
                <c:pt idx="6">
                  <c:v>249.53099800011867</c:v>
                </c:pt>
                <c:pt idx="7">
                  <c:v>309.57739182617451</c:v>
                </c:pt>
                <c:pt idx="8">
                  <c:v>286.73631360505033</c:v>
                </c:pt>
                <c:pt idx="9">
                  <c:v>428.49937459644963</c:v>
                </c:pt>
                <c:pt idx="10">
                  <c:v>497.68080319041479</c:v>
                </c:pt>
                <c:pt idx="11">
                  <c:v>121.34431366120165</c:v>
                </c:pt>
                <c:pt idx="12">
                  <c:v>388.23413154975736</c:v>
                </c:pt>
                <c:pt idx="13">
                  <c:v>442.26431455800548</c:v>
                </c:pt>
                <c:pt idx="14">
                  <c:v>359.38826589910127</c:v>
                </c:pt>
                <c:pt idx="15">
                  <c:v>446.6818695125171</c:v>
                </c:pt>
                <c:pt idx="16">
                  <c:v>568.98733402269363</c:v>
                </c:pt>
                <c:pt idx="17">
                  <c:v>644.93082089675033</c:v>
                </c:pt>
                <c:pt idx="18">
                  <c:v>356.17545070531924</c:v>
                </c:pt>
                <c:pt idx="19">
                  <c:v>234.6660743481427</c:v>
                </c:pt>
                <c:pt idx="20">
                  <c:v>365.74806725873816</c:v>
                </c:pt>
                <c:pt idx="21">
                  <c:v>402.22406502268274</c:v>
                </c:pt>
                <c:pt idx="22">
                  <c:v>558.88068962637442</c:v>
                </c:pt>
                <c:pt idx="23">
                  <c:v>110.83136721056701</c:v>
                </c:pt>
                <c:pt idx="24">
                  <c:v>218.9747106708154</c:v>
                </c:pt>
                <c:pt idx="25">
                  <c:v>142.90443661973208</c:v>
                </c:pt>
                <c:pt idx="26">
                  <c:v>650.61816227031807</c:v>
                </c:pt>
                <c:pt idx="27">
                  <c:v>639.25611264649353</c:v>
                </c:pt>
                <c:pt idx="28">
                  <c:v>581.83350145662973</c:v>
                </c:pt>
                <c:pt idx="29">
                  <c:v>284.30810657697816</c:v>
                </c:pt>
                <c:pt idx="30">
                  <c:v>333.84324724800251</c:v>
                </c:pt>
                <c:pt idx="31">
                  <c:v>473.22466375875757</c:v>
                </c:pt>
                <c:pt idx="32">
                  <c:v>81.922027102170318</c:v>
                </c:pt>
                <c:pt idx="33">
                  <c:v>264.82241703530207</c:v>
                </c:pt>
                <c:pt idx="34">
                  <c:v>291.93647997871238</c:v>
                </c:pt>
                <c:pt idx="35">
                  <c:v>477.21560372108206</c:v>
                </c:pt>
                <c:pt idx="36">
                  <c:v>583.85213056868838</c:v>
                </c:pt>
                <c:pt idx="37">
                  <c:v>6.0766327565575589</c:v>
                </c:pt>
                <c:pt idx="38">
                  <c:v>144.03817458513498</c:v>
                </c:pt>
                <c:pt idx="39">
                  <c:v>317.7933582099576</c:v>
                </c:pt>
                <c:pt idx="40">
                  <c:v>691.25297230292756</c:v>
                </c:pt>
                <c:pt idx="41">
                  <c:v>871.09626870938314</c:v>
                </c:pt>
                <c:pt idx="42">
                  <c:v>324.40408799183263</c:v>
                </c:pt>
                <c:pt idx="43">
                  <c:v>372.89281111128241</c:v>
                </c:pt>
                <c:pt idx="44">
                  <c:v>381.98446098080899</c:v>
                </c:pt>
                <c:pt idx="45">
                  <c:v>479.37539586931905</c:v>
                </c:pt>
                <c:pt idx="46">
                  <c:v>319.68533486457989</c:v>
                </c:pt>
                <c:pt idx="47">
                  <c:v>351.96716750223464</c:v>
                </c:pt>
                <c:pt idx="48">
                  <c:v>420.92488614518209</c:v>
                </c:pt>
                <c:pt idx="49">
                  <c:v>390.97827850134473</c:v>
                </c:pt>
                <c:pt idx="50">
                  <c:v>208.52247163041443</c:v>
                </c:pt>
                <c:pt idx="51">
                  <c:v>182.76148414821051</c:v>
                </c:pt>
                <c:pt idx="52">
                  <c:v>317.70552840673895</c:v>
                </c:pt>
                <c:pt idx="53">
                  <c:v>441.17210681969129</c:v>
                </c:pt>
                <c:pt idx="54">
                  <c:v>487.4902815864034</c:v>
                </c:pt>
                <c:pt idx="55">
                  <c:v>494.78593427300831</c:v>
                </c:pt>
                <c:pt idx="56">
                  <c:v>550.24391157176092</c:v>
                </c:pt>
                <c:pt idx="57">
                  <c:v>566.77458947689797</c:v>
                </c:pt>
                <c:pt idx="58">
                  <c:v>358.42286596015435</c:v>
                </c:pt>
                <c:pt idx="59">
                  <c:v>478.9306292670874</c:v>
                </c:pt>
                <c:pt idx="60">
                  <c:v>493.29800285455929</c:v>
                </c:pt>
                <c:pt idx="61">
                  <c:v>601.21346018747522</c:v>
                </c:pt>
                <c:pt idx="62">
                  <c:v>248.28473127612159</c:v>
                </c:pt>
                <c:pt idx="63">
                  <c:v>228.50123997389619</c:v>
                </c:pt>
                <c:pt idx="64">
                  <c:v>251.13759490771184</c:v>
                </c:pt>
                <c:pt idx="65">
                  <c:v>294.19226531333146</c:v>
                </c:pt>
                <c:pt idx="66">
                  <c:v>362.33726388946991</c:v>
                </c:pt>
                <c:pt idx="67">
                  <c:v>458.83310779155073</c:v>
                </c:pt>
                <c:pt idx="68">
                  <c:v>484.78131297252725</c:v>
                </c:pt>
                <c:pt idx="69">
                  <c:v>582.32558447850329</c:v>
                </c:pt>
                <c:pt idx="70">
                  <c:v>27.593352516676809</c:v>
                </c:pt>
                <c:pt idx="71">
                  <c:v>300.85195297144293</c:v>
                </c:pt>
                <c:pt idx="72">
                  <c:v>568.88541515058603</c:v>
                </c:pt>
                <c:pt idx="73">
                  <c:v>318.81305380910521</c:v>
                </c:pt>
                <c:pt idx="74">
                  <c:v>248.66019992856337</c:v>
                </c:pt>
                <c:pt idx="75">
                  <c:v>300.91309022644379</c:v>
                </c:pt>
                <c:pt idx="76">
                  <c:v>411.79260447709402</c:v>
                </c:pt>
                <c:pt idx="77">
                  <c:v>487.30277133630108</c:v>
                </c:pt>
                <c:pt idx="78">
                  <c:v>155.31789986056205</c:v>
                </c:pt>
                <c:pt idx="79">
                  <c:v>350.51182644953508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1-4DA0-95C4-6A33CE2BC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224703"/>
        <c:axId val="1133230527"/>
      </c:scatterChart>
      <c:valAx>
        <c:axId val="113322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230527"/>
        <c:crosses val="autoZero"/>
        <c:crossBetween val="midCat"/>
      </c:valAx>
      <c:valAx>
        <c:axId val="11332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22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101</xdr:row>
      <xdr:rowOff>0</xdr:rowOff>
    </xdr:from>
    <xdr:ext cx="9408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0" y="20086320"/>
              <a:ext cx="940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0" y="20086320"/>
              <a:ext cx="940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𝑦=𝑎+𝑏𝑥+𝜖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4</xdr:col>
      <xdr:colOff>0</xdr:colOff>
      <xdr:row>3</xdr:row>
      <xdr:rowOff>0</xdr:rowOff>
    </xdr:from>
    <xdr:to>
      <xdr:col>10</xdr:col>
      <xdr:colOff>396240</xdr:colOff>
      <xdr:row>16</xdr:row>
      <xdr:rowOff>167640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0</xdr:colOff>
      <xdr:row>25</xdr:row>
      <xdr:rowOff>0</xdr:rowOff>
    </xdr:from>
    <xdr:ext cx="13325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8145780" y="5318760"/>
              <a:ext cx="1332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=−234,38+0,49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8145780" y="5318760"/>
              <a:ext cx="1332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𝑦=−234,38+0,49𝑥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29</xdr:row>
      <xdr:rowOff>0</xdr:rowOff>
    </xdr:from>
    <xdr:ext cx="626197" cy="1837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8145780" y="6111240"/>
              <a:ext cx="626197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8145780" y="6111240"/>
              <a:ext cx="626197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𝑦=𝛼𝑋^𝛽 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30</xdr:row>
      <xdr:rowOff>0</xdr:rowOff>
    </xdr:from>
    <xdr:ext cx="154715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8145780" y="6309360"/>
              <a:ext cx="15471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8145780" y="6309360"/>
              <a:ext cx="15471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ln⁡𝑦=ln⁡𝛼+𝛽 ln⁡𝑥+ln⁡𝜖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31</xdr:row>
      <xdr:rowOff>0</xdr:rowOff>
    </xdr:from>
    <xdr:ext cx="11315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145780" y="6507480"/>
              <a:ext cx="1131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145780" y="6507480"/>
              <a:ext cx="1131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𝑦^′=𝛼^′+𝛽𝑥^′+𝜖′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2668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13540740" y="381000"/>
              <a:ext cx="266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13540740" y="381000"/>
              <a:ext cx="266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ln⁡𝑋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2609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14150340" y="381000"/>
              <a:ext cx="260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14150340" y="381000"/>
              <a:ext cx="260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ln⁡𝑌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33</xdr:row>
      <xdr:rowOff>0</xdr:rowOff>
    </xdr:from>
    <xdr:ext cx="5791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10492740" y="690372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10492740" y="690372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𝛼^′=ln⁡𝛼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35</xdr:row>
      <xdr:rowOff>0</xdr:rowOff>
    </xdr:from>
    <xdr:ext cx="1216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10492740" y="7299960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10492740" y="7299960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34</xdr:row>
      <xdr:rowOff>0</xdr:rowOff>
    </xdr:from>
    <xdr:ext cx="1207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10492740" y="710184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10492740" y="710184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39</xdr:row>
      <xdr:rowOff>0</xdr:rowOff>
    </xdr:from>
    <xdr:ext cx="1384225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8145780" y="8092440"/>
              <a:ext cx="13842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′=7,16⋅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8145780" y="8092440"/>
              <a:ext cx="13842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𝑦′=7,16⋅〖10〗^(−5) 〖⋅𝑥〗^2,16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</xdr:row>
      <xdr:rowOff>0</xdr:rowOff>
    </xdr:from>
    <xdr:ext cx="1472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14973300" y="381000"/>
              <a:ext cx="1472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14973300" y="381000"/>
              <a:ext cx="1472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</xdr:row>
      <xdr:rowOff>0</xdr:rowOff>
    </xdr:from>
    <xdr:ext cx="42774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15582900" y="381000"/>
              <a:ext cx="4277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15582900" y="381000"/>
              <a:ext cx="4277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 −𝑦′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1</xdr:row>
      <xdr:rowOff>0</xdr:rowOff>
    </xdr:from>
    <xdr:ext cx="59221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16192500" y="381000"/>
              <a:ext cx="5922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16192500" y="381000"/>
              <a:ext cx="59221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(𝑦−𝑦^′ )^2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82</xdr:row>
      <xdr:rowOff>0</xdr:rowOff>
    </xdr:from>
    <xdr:ext cx="238719" cy="317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13144500" y="16611600"/>
              <a:ext cx="23871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∑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13144500" y="16611600"/>
              <a:ext cx="238719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1/𝑛∑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0</xdr:colOff>
      <xdr:row>83</xdr:row>
      <xdr:rowOff>0</xdr:rowOff>
    </xdr:from>
    <xdr:ext cx="3208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16192500" y="1679448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16192500" y="1679448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44</xdr:row>
      <xdr:rowOff>0</xdr:rowOff>
    </xdr:from>
    <xdr:ext cx="3320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/>
            <xdr:cNvSpPr txBox="1"/>
          </xdr:nvSpPr>
          <xdr:spPr>
            <a:xfrm>
              <a:off x="8145780" y="9083040"/>
              <a:ext cx="3320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8" name="TextBox 37"/>
            <xdr:cNvSpPr txBox="1"/>
          </xdr:nvSpPr>
          <xdr:spPr>
            <a:xfrm>
              <a:off x="8145780" y="9083040"/>
              <a:ext cx="3320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𝐷(𝑦)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45</xdr:row>
      <xdr:rowOff>0</xdr:rowOff>
    </xdr:from>
    <xdr:ext cx="921471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/>
            <xdr:cNvSpPr txBox="1"/>
          </xdr:nvSpPr>
          <xdr:spPr>
            <a:xfrm>
              <a:off x="8145780" y="9281160"/>
              <a:ext cx="921471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𝜖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0" name="TextBox 39"/>
            <xdr:cNvSpPr txBox="1"/>
          </xdr:nvSpPr>
          <xdr:spPr>
            <a:xfrm>
              <a:off x="8145780" y="9281160"/>
              <a:ext cx="921471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𝑅^2=1−(𝐷(𝜖 ̂))/(𝐷(𝑦))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43</xdr:row>
      <xdr:rowOff>0</xdr:rowOff>
    </xdr:from>
    <xdr:ext cx="3208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/>
            <xdr:cNvSpPr txBox="1"/>
          </xdr:nvSpPr>
          <xdr:spPr>
            <a:xfrm>
              <a:off x="8145780" y="888492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2" name="TextBox 41"/>
            <xdr:cNvSpPr txBox="1"/>
          </xdr:nvSpPr>
          <xdr:spPr>
            <a:xfrm>
              <a:off x="8145780" y="888492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52</xdr:row>
      <xdr:rowOff>0</xdr:rowOff>
    </xdr:from>
    <xdr:ext cx="673646" cy="1837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8145780" y="10668000"/>
              <a:ext cx="673646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8145780" y="10668000"/>
              <a:ext cx="673646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𝑦=𝛼𝑒^𝛽𝑥 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53</xdr:row>
      <xdr:rowOff>0</xdr:rowOff>
    </xdr:from>
    <xdr:ext cx="13787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8145780" y="10866120"/>
              <a:ext cx="13787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𝛼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unc>
                              <m:func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ln</m:t>
                                </m:r>
                              </m:fName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𝜖</m:t>
                                </m:r>
                              </m:e>
                            </m:func>
                          </m:e>
                        </m:func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8145780" y="10866120"/>
              <a:ext cx="13787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ln⁡〖𝑦=ln⁡〖𝛼+𝛽𝑥+ln⁡𝜖 〗 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54</xdr:row>
      <xdr:rowOff>0</xdr:rowOff>
    </xdr:from>
    <xdr:ext cx="108132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/>
            <xdr:cNvSpPr txBox="1"/>
          </xdr:nvSpPr>
          <xdr:spPr>
            <a:xfrm>
              <a:off x="8145780" y="11064240"/>
              <a:ext cx="10813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𝜖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8" name="TextBox 47"/>
            <xdr:cNvSpPr txBox="1"/>
          </xdr:nvSpPr>
          <xdr:spPr>
            <a:xfrm>
              <a:off x="8145780" y="11064240"/>
              <a:ext cx="10813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𝑦^′=𝛼^′+𝛽𝑥+𝜖′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56</xdr:row>
      <xdr:rowOff>0</xdr:rowOff>
    </xdr:from>
    <xdr:ext cx="5791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10492740" y="1146048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10492740" y="11460480"/>
              <a:ext cx="5791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𝛼^′=ln⁡𝛼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57</xdr:row>
      <xdr:rowOff>0</xdr:rowOff>
    </xdr:from>
    <xdr:ext cx="1207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10492740" y="1165860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10492740" y="1165860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58</xdr:row>
      <xdr:rowOff>0</xdr:rowOff>
    </xdr:from>
    <xdr:ext cx="1216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10492740" y="11856720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10492740" y="11856720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62</xdr:row>
      <xdr:rowOff>0</xdr:rowOff>
    </xdr:from>
    <xdr:ext cx="110139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8145780" y="12649200"/>
              <a:ext cx="11013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=32,06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0,0019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8145780" y="12649200"/>
              <a:ext cx="11013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𝑦=32,06𝑒^0,0019𝑥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66</xdr:row>
      <xdr:rowOff>0</xdr:rowOff>
    </xdr:from>
    <xdr:ext cx="228235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8145780" y="13441680"/>
              <a:ext cx="22823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8145780" y="13441680"/>
              <a:ext cx="228235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𝑦=𝛽_0+𝛽_1 𝑥+𝛽_2 𝑥^2+𝛽_3 𝑥^3+𝛽_4 𝑥^4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0</xdr:colOff>
      <xdr:row>1</xdr:row>
      <xdr:rowOff>0</xdr:rowOff>
    </xdr:from>
    <xdr:ext cx="1263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/>
            <xdr:cNvSpPr txBox="1"/>
          </xdr:nvSpPr>
          <xdr:spPr>
            <a:xfrm>
              <a:off x="16840200" y="381000"/>
              <a:ext cx="12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60" name="TextBox 59"/>
            <xdr:cNvSpPr txBox="1"/>
          </xdr:nvSpPr>
          <xdr:spPr>
            <a:xfrm>
              <a:off x="16840200" y="381000"/>
              <a:ext cx="126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18</xdr:col>
      <xdr:colOff>0</xdr:colOff>
      <xdr:row>1</xdr:row>
      <xdr:rowOff>0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/>
            <xdr:cNvSpPr txBox="1"/>
          </xdr:nvSpPr>
          <xdr:spPr>
            <a:xfrm>
              <a:off x="17449800" y="3810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61" name="TextBox 60"/>
            <xdr:cNvSpPr txBox="1"/>
          </xdr:nvSpPr>
          <xdr:spPr>
            <a:xfrm>
              <a:off x="17449800" y="3810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𝑋^2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19</xdr:col>
      <xdr:colOff>0</xdr:colOff>
      <xdr:row>1</xdr:row>
      <xdr:rowOff>0</xdr:rowOff>
    </xdr:from>
    <xdr:ext cx="19505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18059400" y="3810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18059400" y="381000"/>
              <a:ext cx="19505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𝑋^3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20</xdr:col>
      <xdr:colOff>0</xdr:colOff>
      <xdr:row>1</xdr:row>
      <xdr:rowOff>0</xdr:rowOff>
    </xdr:from>
    <xdr:ext cx="195053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18669000" y="381000"/>
              <a:ext cx="19505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18669000" y="381000"/>
              <a:ext cx="19505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𝑋^4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7</xdr:col>
      <xdr:colOff>0</xdr:colOff>
      <xdr:row>67</xdr:row>
      <xdr:rowOff>0</xdr:rowOff>
    </xdr:from>
    <xdr:ext cx="1704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/>
            <xdr:cNvSpPr txBox="1"/>
          </xdr:nvSpPr>
          <xdr:spPr>
            <a:xfrm>
              <a:off x="10492740" y="1363980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6" name="TextBox 65"/>
            <xdr:cNvSpPr txBox="1"/>
          </xdr:nvSpPr>
          <xdr:spPr>
            <a:xfrm>
              <a:off x="10492740" y="1363980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67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/>
            <xdr:cNvSpPr txBox="1"/>
          </xdr:nvSpPr>
          <xdr:spPr>
            <a:xfrm>
              <a:off x="98831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7" name="TextBox 66"/>
            <xdr:cNvSpPr txBox="1"/>
          </xdr:nvSpPr>
          <xdr:spPr>
            <a:xfrm>
              <a:off x="98831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67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/>
            <xdr:cNvSpPr txBox="1"/>
          </xdr:nvSpPr>
          <xdr:spPr>
            <a:xfrm>
              <a:off x="901446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8" name="TextBox 67"/>
            <xdr:cNvSpPr txBox="1"/>
          </xdr:nvSpPr>
          <xdr:spPr>
            <a:xfrm>
              <a:off x="901446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67</xdr:row>
      <xdr:rowOff>0</xdr:rowOff>
    </xdr:from>
    <xdr:ext cx="1689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/>
            <xdr:cNvSpPr txBox="1"/>
          </xdr:nvSpPr>
          <xdr:spPr>
            <a:xfrm>
              <a:off x="8145780" y="13639800"/>
              <a:ext cx="1689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9" name="TextBox 68"/>
            <xdr:cNvSpPr txBox="1"/>
          </xdr:nvSpPr>
          <xdr:spPr>
            <a:xfrm>
              <a:off x="8145780" y="13639800"/>
              <a:ext cx="1689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74</xdr:row>
      <xdr:rowOff>0</xdr:rowOff>
    </xdr:from>
    <xdr:ext cx="4415248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/>
            <xdr:cNvSpPr txBox="1"/>
          </xdr:nvSpPr>
          <xdr:spPr>
            <a:xfrm>
              <a:off x="8145780" y="15026640"/>
              <a:ext cx="441524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=−117,69+0,32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+3,32⋅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+2,08⋅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+1,06⋅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−13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1" name="TextBox 70"/>
            <xdr:cNvSpPr txBox="1"/>
          </xdr:nvSpPr>
          <xdr:spPr>
            <a:xfrm>
              <a:off x="8145780" y="15026640"/>
              <a:ext cx="441524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𝑦=−117,69+0,32𝑥+3,32⋅〖10〗^(−5) 𝑥^2+2,08⋅〖10〗^(−8) 𝑥^3+1,06⋅〖10〗^(−13) 𝑥^4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67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/>
            <xdr:cNvSpPr txBox="1"/>
          </xdr:nvSpPr>
          <xdr:spPr>
            <a:xfrm>
              <a:off x="111023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2" name="TextBox 71"/>
            <xdr:cNvSpPr txBox="1"/>
          </xdr:nvSpPr>
          <xdr:spPr>
            <a:xfrm>
              <a:off x="111023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78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/>
            <xdr:cNvSpPr txBox="1"/>
          </xdr:nvSpPr>
          <xdr:spPr>
            <a:xfrm>
              <a:off x="8145780" y="158191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4" name="TextBox 73"/>
            <xdr:cNvSpPr txBox="1"/>
          </xdr:nvSpPr>
          <xdr:spPr>
            <a:xfrm>
              <a:off x="8145780" y="158191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79</xdr:row>
      <xdr:rowOff>0</xdr:rowOff>
    </xdr:from>
    <xdr:ext cx="513987" cy="372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/>
            <xdr:cNvSpPr txBox="1"/>
          </xdr:nvSpPr>
          <xdr:spPr>
            <a:xfrm>
              <a:off x="7277100" y="16017240"/>
              <a:ext cx="513987" cy="372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sub>
                            </m:sSub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7" name="TextBox 76"/>
            <xdr:cNvSpPr txBox="1"/>
          </xdr:nvSpPr>
          <xdr:spPr>
            <a:xfrm>
              <a:off x="7277100" y="16017240"/>
              <a:ext cx="513987" cy="372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𝑇_𝑖=𝑏_𝑖/〖𝑆_𝑏〗_𝑖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79</xdr:row>
      <xdr:rowOff>0</xdr:rowOff>
    </xdr:from>
    <xdr:ext cx="25115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/>
            <xdr:cNvSpPr txBox="1"/>
          </xdr:nvSpPr>
          <xdr:spPr>
            <a:xfrm>
              <a:off x="8145780" y="16017240"/>
              <a:ext cx="251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9" name="TextBox 78"/>
            <xdr:cNvSpPr txBox="1"/>
          </xdr:nvSpPr>
          <xdr:spPr>
            <a:xfrm>
              <a:off x="8145780" y="16017240"/>
              <a:ext cx="2511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〖|𝑇〗_4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80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/>
            <xdr:cNvSpPr txBox="1"/>
          </xdr:nvSpPr>
          <xdr:spPr>
            <a:xfrm>
              <a:off x="8145780" y="1621536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0" name="TextBox 79"/>
            <xdr:cNvSpPr txBox="1"/>
          </xdr:nvSpPr>
          <xdr:spPr>
            <a:xfrm>
              <a:off x="8145780" y="1621536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〖|𝑇〗_3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81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/>
            <xdr:cNvSpPr txBox="1"/>
          </xdr:nvSpPr>
          <xdr:spPr>
            <a:xfrm>
              <a:off x="8145780" y="164134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1" name="TextBox 80"/>
            <xdr:cNvSpPr txBox="1"/>
          </xdr:nvSpPr>
          <xdr:spPr>
            <a:xfrm>
              <a:off x="8145780" y="164134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〖|𝑇〗_2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82</xdr:row>
      <xdr:rowOff>0</xdr:rowOff>
    </xdr:from>
    <xdr:ext cx="240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/>
            <xdr:cNvSpPr txBox="1"/>
          </xdr:nvSpPr>
          <xdr:spPr>
            <a:xfrm>
              <a:off x="8145780" y="16611600"/>
              <a:ext cx="240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|</m:t>
                  </m:r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82" name="TextBox 81"/>
            <xdr:cNvSpPr txBox="1"/>
          </xdr:nvSpPr>
          <xdr:spPr>
            <a:xfrm>
              <a:off x="8145780" y="16611600"/>
              <a:ext cx="240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|</a:t>
              </a:r>
              <a:r>
                <a:rPr lang="en-US" sz="1100" b="0" i="0">
                  <a:latin typeface="Cambria Math" panose="02040503050406030204" pitchFamily="18" charset="0"/>
                </a:rPr>
                <a:t>𝑇_1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83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82"/>
            <xdr:cNvSpPr txBox="1"/>
          </xdr:nvSpPr>
          <xdr:spPr>
            <a:xfrm>
              <a:off x="8145780" y="167944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3" name="TextBox 82"/>
            <xdr:cNvSpPr txBox="1"/>
          </xdr:nvSpPr>
          <xdr:spPr>
            <a:xfrm>
              <a:off x="8145780" y="167944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〖|𝑇〗_0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87</xdr:row>
      <xdr:rowOff>0</xdr:rowOff>
    </xdr:from>
    <xdr:ext cx="17415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TextBox 84"/>
            <xdr:cNvSpPr txBox="1"/>
          </xdr:nvSpPr>
          <xdr:spPr>
            <a:xfrm>
              <a:off x="8145780" y="17548860"/>
              <a:ext cx="1741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5" name="TextBox 84"/>
            <xdr:cNvSpPr txBox="1"/>
          </xdr:nvSpPr>
          <xdr:spPr>
            <a:xfrm>
              <a:off x="8145780" y="17548860"/>
              <a:ext cx="1741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𝑦=𝛽_0+𝛽_1 𝑥+𝛽_2 𝑥^2+𝛽_3 𝑥^3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88</xdr:row>
      <xdr:rowOff>0</xdr:rowOff>
    </xdr:from>
    <xdr:ext cx="1704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TextBox 85"/>
            <xdr:cNvSpPr txBox="1"/>
          </xdr:nvSpPr>
          <xdr:spPr>
            <a:xfrm>
              <a:off x="10492740" y="1363980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6" name="TextBox 85"/>
            <xdr:cNvSpPr txBox="1"/>
          </xdr:nvSpPr>
          <xdr:spPr>
            <a:xfrm>
              <a:off x="10492740" y="1363980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88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/>
            <xdr:cNvSpPr txBox="1"/>
          </xdr:nvSpPr>
          <xdr:spPr>
            <a:xfrm>
              <a:off x="98831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7" name="TextBox 86"/>
            <xdr:cNvSpPr txBox="1"/>
          </xdr:nvSpPr>
          <xdr:spPr>
            <a:xfrm>
              <a:off x="98831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88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TextBox 87"/>
            <xdr:cNvSpPr txBox="1"/>
          </xdr:nvSpPr>
          <xdr:spPr>
            <a:xfrm>
              <a:off x="901446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8" name="TextBox 87"/>
            <xdr:cNvSpPr txBox="1"/>
          </xdr:nvSpPr>
          <xdr:spPr>
            <a:xfrm>
              <a:off x="901446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88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/>
            <xdr:cNvSpPr txBox="1"/>
          </xdr:nvSpPr>
          <xdr:spPr>
            <a:xfrm>
              <a:off x="111023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9" name="TextBox 88"/>
            <xdr:cNvSpPr txBox="1"/>
          </xdr:nvSpPr>
          <xdr:spPr>
            <a:xfrm>
              <a:off x="11102340" y="1363980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95</xdr:row>
      <xdr:rowOff>0</xdr:rowOff>
    </xdr:from>
    <xdr:ext cx="3377078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/>
            <xdr:cNvSpPr txBox="1"/>
          </xdr:nvSpPr>
          <xdr:spPr>
            <a:xfrm>
              <a:off x="8145780" y="19011900"/>
              <a:ext cx="337707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=−117,85+0,32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+3,23⋅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+2,13⋅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1" name="TextBox 90"/>
            <xdr:cNvSpPr txBox="1"/>
          </xdr:nvSpPr>
          <xdr:spPr>
            <a:xfrm>
              <a:off x="8145780" y="19011900"/>
              <a:ext cx="3377078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𝑦=−117,85+0,32𝑥+3,23⋅〖10〗^(−5) 𝑥^2+2,13⋅〖10〗^(−8) 𝑥^3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97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/>
            <xdr:cNvSpPr txBox="1"/>
          </xdr:nvSpPr>
          <xdr:spPr>
            <a:xfrm>
              <a:off x="8145780" y="158191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2" name="TextBox 91"/>
            <xdr:cNvSpPr txBox="1"/>
          </xdr:nvSpPr>
          <xdr:spPr>
            <a:xfrm>
              <a:off x="8145780" y="158191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98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/>
            <xdr:cNvSpPr txBox="1"/>
          </xdr:nvSpPr>
          <xdr:spPr>
            <a:xfrm>
              <a:off x="8145780" y="1956054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4" name="TextBox 93"/>
            <xdr:cNvSpPr txBox="1"/>
          </xdr:nvSpPr>
          <xdr:spPr>
            <a:xfrm>
              <a:off x="8145780" y="1956054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〖|𝑇〗_3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99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/>
            <xdr:cNvSpPr txBox="1"/>
          </xdr:nvSpPr>
          <xdr:spPr>
            <a:xfrm>
              <a:off x="8145780" y="1974342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5" name="TextBox 94"/>
            <xdr:cNvSpPr txBox="1"/>
          </xdr:nvSpPr>
          <xdr:spPr>
            <a:xfrm>
              <a:off x="8145780" y="1974342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〖|𝑇〗_2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100</xdr:row>
      <xdr:rowOff>0</xdr:rowOff>
    </xdr:from>
    <xdr:ext cx="2520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/>
            <xdr:cNvSpPr txBox="1"/>
          </xdr:nvSpPr>
          <xdr:spPr>
            <a:xfrm>
              <a:off x="8145780" y="19926300"/>
              <a:ext cx="2520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6" name="TextBox 95"/>
            <xdr:cNvSpPr txBox="1"/>
          </xdr:nvSpPr>
          <xdr:spPr>
            <a:xfrm>
              <a:off x="8145780" y="19926300"/>
              <a:ext cx="2520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〖|𝑇〗_1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101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TextBox 96"/>
            <xdr:cNvSpPr txBox="1"/>
          </xdr:nvSpPr>
          <xdr:spPr>
            <a:xfrm>
              <a:off x="8145780" y="201091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7" name="TextBox 96"/>
            <xdr:cNvSpPr txBox="1"/>
          </xdr:nvSpPr>
          <xdr:spPr>
            <a:xfrm>
              <a:off x="8145780" y="201091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〖|𝑇〗_0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106</xdr:row>
      <xdr:rowOff>0</xdr:rowOff>
    </xdr:from>
    <xdr:ext cx="1704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/>
            <xdr:cNvSpPr txBox="1"/>
          </xdr:nvSpPr>
          <xdr:spPr>
            <a:xfrm>
              <a:off x="9883140" y="1773174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8" name="TextBox 97"/>
            <xdr:cNvSpPr txBox="1"/>
          </xdr:nvSpPr>
          <xdr:spPr>
            <a:xfrm>
              <a:off x="9883140" y="17731740"/>
              <a:ext cx="170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106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TextBox 98"/>
            <xdr:cNvSpPr txBox="1"/>
          </xdr:nvSpPr>
          <xdr:spPr>
            <a:xfrm>
              <a:off x="9014460" y="1773174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9" name="TextBox 98"/>
            <xdr:cNvSpPr txBox="1"/>
          </xdr:nvSpPr>
          <xdr:spPr>
            <a:xfrm>
              <a:off x="9014460" y="1773174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106</xdr:row>
      <xdr:rowOff>0</xdr:rowOff>
    </xdr:from>
    <xdr:ext cx="173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/>
            <xdr:cNvSpPr txBox="1"/>
          </xdr:nvSpPr>
          <xdr:spPr>
            <a:xfrm>
              <a:off x="10492740" y="1773174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0" name="TextBox 99"/>
            <xdr:cNvSpPr txBox="1"/>
          </xdr:nvSpPr>
          <xdr:spPr>
            <a:xfrm>
              <a:off x="10492740" y="17731740"/>
              <a:ext cx="173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𝛽_0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113</xdr:row>
      <xdr:rowOff>0</xdr:rowOff>
    </xdr:from>
    <xdr:ext cx="199022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TextBox 101"/>
            <xdr:cNvSpPr txBox="1"/>
          </xdr:nvSpPr>
          <xdr:spPr>
            <a:xfrm>
              <a:off x="8145780" y="21960840"/>
              <a:ext cx="19902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=−89,25+0,23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+0,0001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2" name="TextBox 101"/>
            <xdr:cNvSpPr txBox="1"/>
          </xdr:nvSpPr>
          <xdr:spPr>
            <a:xfrm>
              <a:off x="8145780" y="21960840"/>
              <a:ext cx="199022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𝑦=−89,25+0,23𝑥+0,0001𝑥^2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115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/>
            <xdr:cNvSpPr txBox="1"/>
          </xdr:nvSpPr>
          <xdr:spPr>
            <a:xfrm>
              <a:off x="8145780" y="2232660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4" name="TextBox 103"/>
            <xdr:cNvSpPr txBox="1"/>
          </xdr:nvSpPr>
          <xdr:spPr>
            <a:xfrm>
              <a:off x="8145780" y="2232660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116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TextBox 104"/>
            <xdr:cNvSpPr txBox="1"/>
          </xdr:nvSpPr>
          <xdr:spPr>
            <a:xfrm>
              <a:off x="8145780" y="1974342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5" name="TextBox 104"/>
            <xdr:cNvSpPr txBox="1"/>
          </xdr:nvSpPr>
          <xdr:spPr>
            <a:xfrm>
              <a:off x="8145780" y="1974342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〖|𝑇〗_2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117</xdr:row>
      <xdr:rowOff>0</xdr:rowOff>
    </xdr:from>
    <xdr:ext cx="2520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TextBox 105"/>
            <xdr:cNvSpPr txBox="1"/>
          </xdr:nvSpPr>
          <xdr:spPr>
            <a:xfrm>
              <a:off x="8145780" y="19926300"/>
              <a:ext cx="2520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6" name="TextBox 105"/>
            <xdr:cNvSpPr txBox="1"/>
          </xdr:nvSpPr>
          <xdr:spPr>
            <a:xfrm>
              <a:off x="8145780" y="19926300"/>
              <a:ext cx="2520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〖|𝑇〗_1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118</xdr:row>
      <xdr:rowOff>0</xdr:rowOff>
    </xdr:from>
    <xdr:ext cx="25532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/>
            <xdr:cNvSpPr txBox="1"/>
          </xdr:nvSpPr>
          <xdr:spPr>
            <a:xfrm>
              <a:off x="8145780" y="201091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|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7" name="TextBox 106"/>
            <xdr:cNvSpPr txBox="1"/>
          </xdr:nvSpPr>
          <xdr:spPr>
            <a:xfrm>
              <a:off x="8145780" y="20109180"/>
              <a:ext cx="255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〖|𝑇〗_0 |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105</xdr:row>
      <xdr:rowOff>0</xdr:rowOff>
    </xdr:from>
    <xdr:ext cx="12833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TextBox 108"/>
            <xdr:cNvSpPr txBox="1"/>
          </xdr:nvSpPr>
          <xdr:spPr>
            <a:xfrm>
              <a:off x="8145780" y="20863560"/>
              <a:ext cx="12833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9" name="TextBox 108"/>
            <xdr:cNvSpPr txBox="1"/>
          </xdr:nvSpPr>
          <xdr:spPr>
            <a:xfrm>
              <a:off x="8145780" y="20863560"/>
              <a:ext cx="12833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𝑦=𝛽_0+𝛽_1 𝑥+𝛽_2 𝑥^2</a:t>
              </a:r>
              <a:endParaRPr lang="ru-RU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0;&#1086;&#1085;&#1090;&#1088;&#1086;&#1083;&#1100;&#1085;&#1099;&#1077;\&#1048;&#1085;&#1078;&#1077;&#1085;&#1077;&#1088;&#1086;-&#1101;&#1082;&#1086;&#1085;&#1086;&#1084;&#1080;&#1095;&#1077;&#1089;&#1082;&#1080;&#1081;\&#1069;&#1082;&#1086;&#1085;&#1086;&#1084;&#1080;&#1095;&#1077;&#1089;&#1082;&#1072;&#1103;%20&#1089;&#1090;&#1072;&#1090;&#1080;&#1089;&#1090;&#1080;&#1082;&#1072;\2001\B01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"/>
      <sheetName val="Данные"/>
      <sheetName val="Упор1"/>
      <sheetName val="Упор2"/>
      <sheetName val="Стр "/>
      <sheetName val="Анал"/>
      <sheetName val="Комб"/>
      <sheetName val="VX"/>
      <sheetName val="GX1"/>
      <sheetName val="GX2"/>
      <sheetName val="X"/>
      <sheetName val="Дисп"/>
      <sheetName val="K2.1.1"/>
      <sheetName val="K2.1.2"/>
      <sheetName val="K2.1.3"/>
      <sheetName val="Дан K2.1"/>
      <sheetName val="K2.2"/>
      <sheetName val="K2.3.1"/>
      <sheetName val="K2.3.2"/>
      <sheetName val="K2.3.3"/>
      <sheetName val="K2.3.4"/>
      <sheetName val="Таб 1"/>
      <sheetName val="Таб 4"/>
      <sheetName val="Таб 5"/>
      <sheetName val="Приложени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A1" t="str">
            <v>A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</row>
        <row r="2">
          <cell r="A2" t="str">
            <v>№ наблюдений</v>
          </cell>
          <cell r="B2" t="str">
            <v>Собственные оборотные средства, млн.руб.</v>
          </cell>
          <cell r="C2" t="str">
            <v>Балансовая прибыль, млн.руб.</v>
          </cell>
          <cell r="D2" t="str">
            <v>Дебиторская задолженность, млн.руб.</v>
          </cell>
          <cell r="E2" t="str">
            <v>Дивиденты по результатам деятельности, млн.руб.</v>
          </cell>
          <cell r="F2" t="str">
            <v>Курсовая цена акции, руб.</v>
          </cell>
        </row>
        <row r="7">
          <cell r="A7">
            <v>1</v>
          </cell>
          <cell r="B7">
            <v>1011</v>
          </cell>
          <cell r="C7">
            <v>107</v>
          </cell>
          <cell r="D7">
            <v>37</v>
          </cell>
          <cell r="E7">
            <v>20.329999999999998</v>
          </cell>
          <cell r="F7">
            <v>92</v>
          </cell>
        </row>
        <row r="8">
          <cell r="A8">
            <v>2</v>
          </cell>
          <cell r="B8">
            <v>799</v>
          </cell>
          <cell r="C8">
            <v>102</v>
          </cell>
          <cell r="D8">
            <v>64</v>
          </cell>
          <cell r="E8">
            <v>20.04</v>
          </cell>
          <cell r="F8">
            <v>83</v>
          </cell>
        </row>
        <row r="9">
          <cell r="A9">
            <v>3</v>
          </cell>
          <cell r="B9">
            <v>995</v>
          </cell>
          <cell r="C9">
            <v>107</v>
          </cell>
          <cell r="D9">
            <v>71</v>
          </cell>
          <cell r="E9">
            <v>19.87</v>
          </cell>
          <cell r="F9">
            <v>95</v>
          </cell>
        </row>
        <row r="10">
          <cell r="A10">
            <v>4</v>
          </cell>
          <cell r="B10">
            <v>1243</v>
          </cell>
          <cell r="C10">
            <v>122</v>
          </cell>
          <cell r="D10">
            <v>26</v>
          </cell>
          <cell r="E10">
            <v>20.48</v>
          </cell>
          <cell r="F10">
            <v>124</v>
          </cell>
        </row>
        <row r="11">
          <cell r="A11">
            <v>5</v>
          </cell>
          <cell r="B11">
            <v>1507</v>
          </cell>
          <cell r="C11">
            <v>108</v>
          </cell>
          <cell r="D11">
            <v>51</v>
          </cell>
          <cell r="E11">
            <v>20.13</v>
          </cell>
          <cell r="F11">
            <v>96</v>
          </cell>
        </row>
        <row r="12">
          <cell r="A12">
            <v>6</v>
          </cell>
          <cell r="B12">
            <v>947</v>
          </cell>
          <cell r="C12">
            <v>108</v>
          </cell>
          <cell r="D12">
            <v>41</v>
          </cell>
          <cell r="E12">
            <v>20.260000000000002</v>
          </cell>
          <cell r="F12">
            <v>106</v>
          </cell>
        </row>
        <row r="13">
          <cell r="A13">
            <v>7</v>
          </cell>
          <cell r="B13">
            <v>1015</v>
          </cell>
          <cell r="C13">
            <v>97</v>
          </cell>
          <cell r="D13">
            <v>78</v>
          </cell>
          <cell r="E13">
            <v>19.89</v>
          </cell>
          <cell r="F13">
            <v>70</v>
          </cell>
        </row>
        <row r="14">
          <cell r="A14">
            <v>8</v>
          </cell>
          <cell r="B14">
            <v>1169</v>
          </cell>
          <cell r="C14">
            <v>109</v>
          </cell>
          <cell r="D14">
            <v>43</v>
          </cell>
          <cell r="E14">
            <v>19.920000000000002</v>
          </cell>
          <cell r="F14">
            <v>97</v>
          </cell>
        </row>
        <row r="15">
          <cell r="A15">
            <v>9</v>
          </cell>
          <cell r="B15">
            <v>1051</v>
          </cell>
          <cell r="C15">
            <v>101</v>
          </cell>
          <cell r="D15">
            <v>68</v>
          </cell>
          <cell r="E15">
            <v>19.78</v>
          </cell>
          <cell r="F15">
            <v>76</v>
          </cell>
        </row>
        <row r="16">
          <cell r="A16">
            <v>10</v>
          </cell>
          <cell r="B16">
            <v>1372</v>
          </cell>
          <cell r="C16">
            <v>116</v>
          </cell>
          <cell r="D16">
            <v>34</v>
          </cell>
          <cell r="E16">
            <v>20.23</v>
          </cell>
          <cell r="F16">
            <v>112</v>
          </cell>
        </row>
        <row r="17">
          <cell r="A17">
            <v>11</v>
          </cell>
          <cell r="B17">
            <v>1463</v>
          </cell>
          <cell r="C17">
            <v>113</v>
          </cell>
          <cell r="D17">
            <v>49</v>
          </cell>
          <cell r="E17">
            <v>20.46</v>
          </cell>
          <cell r="F17">
            <v>113</v>
          </cell>
        </row>
        <row r="18">
          <cell r="A18">
            <v>12</v>
          </cell>
          <cell r="B18">
            <v>684</v>
          </cell>
          <cell r="C18">
            <v>112</v>
          </cell>
          <cell r="D18">
            <v>40</v>
          </cell>
          <cell r="E18">
            <v>20.07</v>
          </cell>
          <cell r="F18">
            <v>109</v>
          </cell>
        </row>
        <row r="19">
          <cell r="A19">
            <v>13</v>
          </cell>
          <cell r="B19">
            <v>1251</v>
          </cell>
          <cell r="C19">
            <v>106</v>
          </cell>
          <cell r="D19">
            <v>56</v>
          </cell>
          <cell r="E19">
            <v>20.23</v>
          </cell>
          <cell r="F19">
            <v>91</v>
          </cell>
        </row>
        <row r="20">
          <cell r="A20">
            <v>14</v>
          </cell>
          <cell r="B20">
            <v>1376</v>
          </cell>
          <cell r="C20">
            <v>111</v>
          </cell>
          <cell r="D20">
            <v>45</v>
          </cell>
          <cell r="E20">
            <v>20.260000000000002</v>
          </cell>
          <cell r="F20">
            <v>95</v>
          </cell>
        </row>
        <row r="21">
          <cell r="A21">
            <v>15</v>
          </cell>
          <cell r="B21">
            <v>1193</v>
          </cell>
          <cell r="C21">
            <v>113</v>
          </cell>
          <cell r="D21">
            <v>44</v>
          </cell>
          <cell r="E21">
            <v>20.28</v>
          </cell>
          <cell r="F21">
            <v>115</v>
          </cell>
        </row>
        <row r="22">
          <cell r="A22">
            <v>16</v>
          </cell>
          <cell r="B22">
            <v>1386</v>
          </cell>
          <cell r="C22">
            <v>122</v>
          </cell>
          <cell r="D22">
            <v>40</v>
          </cell>
          <cell r="E22">
            <v>20.52</v>
          </cell>
          <cell r="F22">
            <v>114</v>
          </cell>
        </row>
        <row r="23">
          <cell r="A23">
            <v>17</v>
          </cell>
          <cell r="B23">
            <v>1631</v>
          </cell>
          <cell r="C23">
            <v>118</v>
          </cell>
          <cell r="D23">
            <v>47</v>
          </cell>
          <cell r="E23">
            <v>20.28</v>
          </cell>
          <cell r="F23">
            <v>133</v>
          </cell>
        </row>
        <row r="24">
          <cell r="A24">
            <v>18</v>
          </cell>
          <cell r="B24">
            <v>1735</v>
          </cell>
          <cell r="C24">
            <v>119</v>
          </cell>
          <cell r="D24">
            <v>47</v>
          </cell>
          <cell r="E24">
            <v>19.97</v>
          </cell>
          <cell r="F24">
            <v>116</v>
          </cell>
        </row>
        <row r="25">
          <cell r="A25">
            <v>19</v>
          </cell>
          <cell r="B25">
            <v>1181</v>
          </cell>
          <cell r="C25">
            <v>102</v>
          </cell>
          <cell r="D25">
            <v>49</v>
          </cell>
          <cell r="E25">
            <v>19.97</v>
          </cell>
          <cell r="F25">
            <v>85</v>
          </cell>
        </row>
        <row r="26">
          <cell r="A26">
            <v>20</v>
          </cell>
          <cell r="B26">
            <v>922</v>
          </cell>
          <cell r="C26">
            <v>100</v>
          </cell>
          <cell r="D26">
            <v>65</v>
          </cell>
          <cell r="E26">
            <v>19.57</v>
          </cell>
          <cell r="F26">
            <v>91</v>
          </cell>
        </row>
        <row r="27">
          <cell r="A27">
            <v>21</v>
          </cell>
          <cell r="B27">
            <v>1281</v>
          </cell>
          <cell r="C27">
            <v>103</v>
          </cell>
          <cell r="D27">
            <v>54</v>
          </cell>
          <cell r="E27">
            <v>19.940000000000001</v>
          </cell>
          <cell r="F27">
            <v>82</v>
          </cell>
        </row>
        <row r="28">
          <cell r="A28">
            <v>22</v>
          </cell>
          <cell r="B28">
            <v>1333</v>
          </cell>
          <cell r="C28">
            <v>113</v>
          </cell>
          <cell r="D28">
            <v>59</v>
          </cell>
          <cell r="E28">
            <v>20.29</v>
          </cell>
          <cell r="F28">
            <v>105</v>
          </cell>
        </row>
        <row r="29">
          <cell r="A29">
            <v>23</v>
          </cell>
          <cell r="B29">
            <v>1632</v>
          </cell>
          <cell r="C29">
            <v>124</v>
          </cell>
          <cell r="D29">
            <v>36</v>
          </cell>
          <cell r="E29">
            <v>20.83</v>
          </cell>
          <cell r="F29">
            <v>124</v>
          </cell>
        </row>
        <row r="30">
          <cell r="A30">
            <v>24</v>
          </cell>
          <cell r="B30">
            <v>635</v>
          </cell>
          <cell r="C30">
            <v>95</v>
          </cell>
          <cell r="D30">
            <v>70</v>
          </cell>
          <cell r="E30">
            <v>19.59</v>
          </cell>
          <cell r="F30">
            <v>70</v>
          </cell>
        </row>
        <row r="31">
          <cell r="A31">
            <v>25</v>
          </cell>
          <cell r="B31">
            <v>949</v>
          </cell>
          <cell r="C31">
            <v>102</v>
          </cell>
          <cell r="D31">
            <v>64</v>
          </cell>
          <cell r="E31">
            <v>19.760000000000002</v>
          </cell>
          <cell r="F31">
            <v>84</v>
          </cell>
        </row>
        <row r="32">
          <cell r="A32">
            <v>26</v>
          </cell>
          <cell r="B32">
            <v>788</v>
          </cell>
          <cell r="C32">
            <v>112</v>
          </cell>
          <cell r="D32">
            <v>48</v>
          </cell>
          <cell r="E32">
            <v>20.190000000000001</v>
          </cell>
          <cell r="F32">
            <v>106</v>
          </cell>
        </row>
        <row r="33">
          <cell r="A33">
            <v>27</v>
          </cell>
          <cell r="B33">
            <v>1728</v>
          </cell>
          <cell r="C33">
            <v>124</v>
          </cell>
          <cell r="D33">
            <v>30</v>
          </cell>
          <cell r="E33">
            <v>20.66</v>
          </cell>
          <cell r="F33">
            <v>128</v>
          </cell>
        </row>
        <row r="34">
          <cell r="A34">
            <v>28</v>
          </cell>
          <cell r="B34">
            <v>1773</v>
          </cell>
          <cell r="C34">
            <v>116</v>
          </cell>
          <cell r="D34">
            <v>58</v>
          </cell>
          <cell r="E34">
            <v>19.95</v>
          </cell>
          <cell r="F34">
            <v>105</v>
          </cell>
        </row>
        <row r="35">
          <cell r="A35">
            <v>29</v>
          </cell>
          <cell r="B35">
            <v>1679</v>
          </cell>
          <cell r="C35">
            <v>118</v>
          </cell>
          <cell r="D35">
            <v>48</v>
          </cell>
          <cell r="E35">
            <v>20.61</v>
          </cell>
          <cell r="F35">
            <v>121</v>
          </cell>
        </row>
        <row r="36">
          <cell r="A36">
            <v>30</v>
          </cell>
          <cell r="B36">
            <v>1085</v>
          </cell>
          <cell r="C36">
            <v>100</v>
          </cell>
          <cell r="D36">
            <v>69</v>
          </cell>
          <cell r="E36">
            <v>20.03</v>
          </cell>
          <cell r="F36">
            <v>79</v>
          </cell>
        </row>
        <row r="37">
          <cell r="A37">
            <v>31</v>
          </cell>
          <cell r="B37">
            <v>1214</v>
          </cell>
          <cell r="C37">
            <v>99</v>
          </cell>
          <cell r="D37">
            <v>58</v>
          </cell>
          <cell r="E37">
            <v>19.78</v>
          </cell>
          <cell r="F37">
            <v>82</v>
          </cell>
        </row>
        <row r="38">
          <cell r="A38">
            <v>32</v>
          </cell>
          <cell r="B38">
            <v>1422</v>
          </cell>
          <cell r="C38">
            <v>107</v>
          </cell>
          <cell r="D38">
            <v>49</v>
          </cell>
          <cell r="E38">
            <v>20.22</v>
          </cell>
          <cell r="F38">
            <v>80</v>
          </cell>
        </row>
        <row r="39">
          <cell r="A39">
            <v>33</v>
          </cell>
          <cell r="B39">
            <v>523</v>
          </cell>
          <cell r="C39">
            <v>87</v>
          </cell>
          <cell r="D39">
            <v>76</v>
          </cell>
          <cell r="E39">
            <v>19.78</v>
          </cell>
          <cell r="F39">
            <v>37</v>
          </cell>
        </row>
        <row r="40">
          <cell r="A40">
            <v>34</v>
          </cell>
          <cell r="B40">
            <v>1025</v>
          </cell>
          <cell r="C40">
            <v>109</v>
          </cell>
          <cell r="D40">
            <v>59</v>
          </cell>
          <cell r="E40">
            <v>20.09</v>
          </cell>
          <cell r="F40">
            <v>101</v>
          </cell>
        </row>
        <row r="41">
          <cell r="A41">
            <v>35</v>
          </cell>
          <cell r="B41">
            <v>1083</v>
          </cell>
          <cell r="C41">
            <v>106</v>
          </cell>
          <cell r="D41">
            <v>74</v>
          </cell>
          <cell r="E41">
            <v>20.13</v>
          </cell>
          <cell r="F41">
            <v>98</v>
          </cell>
        </row>
        <row r="42">
          <cell r="A42">
            <v>36</v>
          </cell>
          <cell r="B42">
            <v>1466</v>
          </cell>
          <cell r="C42">
            <v>113</v>
          </cell>
          <cell r="D42">
            <v>54</v>
          </cell>
          <cell r="E42">
            <v>20.56</v>
          </cell>
          <cell r="F42">
            <v>98</v>
          </cell>
        </row>
        <row r="43">
          <cell r="A43">
            <v>37</v>
          </cell>
          <cell r="B43">
            <v>1642</v>
          </cell>
          <cell r="C43">
            <v>123</v>
          </cell>
          <cell r="D43">
            <v>36</v>
          </cell>
          <cell r="E43">
            <v>20.51</v>
          </cell>
          <cell r="F43">
            <v>134</v>
          </cell>
        </row>
        <row r="44">
          <cell r="A44">
            <v>38</v>
          </cell>
          <cell r="B44">
            <v>387</v>
          </cell>
          <cell r="C44">
            <v>82</v>
          </cell>
          <cell r="D44">
            <v>75</v>
          </cell>
          <cell r="E44">
            <v>19.71</v>
          </cell>
          <cell r="F44">
            <v>39</v>
          </cell>
        </row>
        <row r="45">
          <cell r="A45">
            <v>39</v>
          </cell>
          <cell r="B45">
            <v>704</v>
          </cell>
          <cell r="C45">
            <v>104</v>
          </cell>
          <cell r="D45">
            <v>51</v>
          </cell>
          <cell r="E45">
            <v>20.100000000000001</v>
          </cell>
          <cell r="F45">
            <v>88</v>
          </cell>
        </row>
        <row r="46">
          <cell r="A46">
            <v>40</v>
          </cell>
          <cell r="B46">
            <v>1177</v>
          </cell>
          <cell r="C46">
            <v>112</v>
          </cell>
          <cell r="D46">
            <v>35</v>
          </cell>
          <cell r="E46">
            <v>20.32</v>
          </cell>
          <cell r="F46">
            <v>108</v>
          </cell>
        </row>
        <row r="47">
          <cell r="A47">
            <v>41</v>
          </cell>
          <cell r="B47">
            <v>1792</v>
          </cell>
          <cell r="C47">
            <v>116</v>
          </cell>
          <cell r="D47">
            <v>47</v>
          </cell>
          <cell r="E47">
            <v>20.37</v>
          </cell>
          <cell r="F47">
            <v>112</v>
          </cell>
        </row>
        <row r="48">
          <cell r="A48">
            <v>42</v>
          </cell>
          <cell r="B48">
            <v>2072</v>
          </cell>
          <cell r="C48">
            <v>106</v>
          </cell>
          <cell r="D48">
            <v>33</v>
          </cell>
          <cell r="E48">
            <v>20.03</v>
          </cell>
          <cell r="F48">
            <v>80</v>
          </cell>
        </row>
        <row r="49">
          <cell r="A49">
            <v>43</v>
          </cell>
          <cell r="B49">
            <v>1178</v>
          </cell>
          <cell r="C49">
            <v>120</v>
          </cell>
          <cell r="D49">
            <v>28</v>
          </cell>
          <cell r="E49">
            <v>20.65</v>
          </cell>
          <cell r="F49">
            <v>120</v>
          </cell>
        </row>
        <row r="50">
          <cell r="A50">
            <v>44</v>
          </cell>
          <cell r="B50">
            <v>1304</v>
          </cell>
          <cell r="C50">
            <v>105</v>
          </cell>
          <cell r="D50">
            <v>58</v>
          </cell>
          <cell r="E50">
            <v>20.190000000000001</v>
          </cell>
          <cell r="F50">
            <v>88</v>
          </cell>
        </row>
        <row r="51">
          <cell r="A51">
            <v>45</v>
          </cell>
          <cell r="B51">
            <v>1308</v>
          </cell>
          <cell r="C51">
            <v>114</v>
          </cell>
          <cell r="D51">
            <v>32</v>
          </cell>
          <cell r="E51">
            <v>20.239999999999998</v>
          </cell>
          <cell r="F51">
            <v>104</v>
          </cell>
        </row>
        <row r="52">
          <cell r="A52">
            <v>46</v>
          </cell>
          <cell r="B52">
            <v>1416</v>
          </cell>
          <cell r="C52">
            <v>107</v>
          </cell>
          <cell r="D52">
            <v>58</v>
          </cell>
          <cell r="E52">
            <v>20.27</v>
          </cell>
          <cell r="F52">
            <v>94</v>
          </cell>
        </row>
        <row r="53">
          <cell r="A53">
            <v>47</v>
          </cell>
          <cell r="B53">
            <v>1185</v>
          </cell>
          <cell r="C53">
            <v>115</v>
          </cell>
          <cell r="D53">
            <v>44</v>
          </cell>
          <cell r="E53">
            <v>20.69</v>
          </cell>
          <cell r="F53">
            <v>107</v>
          </cell>
        </row>
        <row r="54">
          <cell r="A54">
            <v>48</v>
          </cell>
          <cell r="B54">
            <v>1220</v>
          </cell>
          <cell r="C54">
            <v>96</v>
          </cell>
          <cell r="D54">
            <v>68</v>
          </cell>
          <cell r="E54">
            <v>19.850000000000001</v>
          </cell>
          <cell r="F54">
            <v>82</v>
          </cell>
        </row>
        <row r="55">
          <cell r="A55">
            <v>49</v>
          </cell>
          <cell r="B55">
            <v>1311</v>
          </cell>
          <cell r="C55">
            <v>104</v>
          </cell>
          <cell r="D55">
            <v>64</v>
          </cell>
          <cell r="E55">
            <v>19.87</v>
          </cell>
          <cell r="F55">
            <v>84</v>
          </cell>
        </row>
        <row r="56">
          <cell r="A56">
            <v>50</v>
          </cell>
          <cell r="B56">
            <v>1288</v>
          </cell>
          <cell r="C56">
            <v>108</v>
          </cell>
          <cell r="D56">
            <v>25</v>
          </cell>
          <cell r="E56">
            <v>20.2</v>
          </cell>
          <cell r="F56">
            <v>101</v>
          </cell>
        </row>
        <row r="57">
          <cell r="A57">
            <v>51</v>
          </cell>
          <cell r="B57">
            <v>918</v>
          </cell>
          <cell r="C57">
            <v>102</v>
          </cell>
          <cell r="D57">
            <v>54</v>
          </cell>
          <cell r="E57">
            <v>20.329999999999998</v>
          </cell>
          <cell r="F57">
            <v>98</v>
          </cell>
        </row>
        <row r="58">
          <cell r="A58">
            <v>52</v>
          </cell>
          <cell r="B58">
            <v>809</v>
          </cell>
          <cell r="C58">
            <v>102</v>
          </cell>
          <cell r="D58">
            <v>70</v>
          </cell>
          <cell r="E58">
            <v>20.2</v>
          </cell>
          <cell r="F58">
            <v>89</v>
          </cell>
        </row>
        <row r="59">
          <cell r="A59">
            <v>53</v>
          </cell>
          <cell r="B59">
            <v>1188</v>
          </cell>
          <cell r="C59">
            <v>120</v>
          </cell>
          <cell r="D59">
            <v>19</v>
          </cell>
          <cell r="E59">
            <v>20.46</v>
          </cell>
          <cell r="F59">
            <v>118</v>
          </cell>
        </row>
        <row r="60">
          <cell r="A60">
            <v>54</v>
          </cell>
          <cell r="B60">
            <v>1394</v>
          </cell>
          <cell r="C60">
            <v>106</v>
          </cell>
          <cell r="D60">
            <v>28</v>
          </cell>
          <cell r="E60">
            <v>20.170000000000002</v>
          </cell>
          <cell r="F60">
            <v>90</v>
          </cell>
        </row>
        <row r="61">
          <cell r="A61">
            <v>55</v>
          </cell>
          <cell r="B61">
            <v>1435</v>
          </cell>
          <cell r="C61">
            <v>114</v>
          </cell>
          <cell r="D61">
            <v>54</v>
          </cell>
          <cell r="E61">
            <v>20.62</v>
          </cell>
          <cell r="F61">
            <v>123</v>
          </cell>
        </row>
        <row r="62">
          <cell r="A62">
            <v>56</v>
          </cell>
          <cell r="B62">
            <v>1514</v>
          </cell>
          <cell r="C62">
            <v>112</v>
          </cell>
          <cell r="D62">
            <v>48</v>
          </cell>
          <cell r="E62">
            <v>19.79</v>
          </cell>
          <cell r="F62">
            <v>107</v>
          </cell>
        </row>
        <row r="63">
          <cell r="A63">
            <v>57</v>
          </cell>
          <cell r="B63">
            <v>1577</v>
          </cell>
          <cell r="C63">
            <v>112</v>
          </cell>
          <cell r="D63">
            <v>44</v>
          </cell>
          <cell r="E63">
            <v>20.34</v>
          </cell>
          <cell r="F63">
            <v>97</v>
          </cell>
        </row>
        <row r="64">
          <cell r="A64">
            <v>58</v>
          </cell>
          <cell r="B64">
            <v>1579</v>
          </cell>
          <cell r="C64">
            <v>122</v>
          </cell>
          <cell r="D64">
            <v>39</v>
          </cell>
          <cell r="E64">
            <v>20.51</v>
          </cell>
          <cell r="F64">
            <v>126</v>
          </cell>
        </row>
        <row r="65">
          <cell r="A65">
            <v>59</v>
          </cell>
          <cell r="B65">
            <v>1210</v>
          </cell>
          <cell r="C65">
            <v>122</v>
          </cell>
          <cell r="D65">
            <v>26</v>
          </cell>
          <cell r="E65">
            <v>20.04</v>
          </cell>
          <cell r="F65">
            <v>147</v>
          </cell>
        </row>
        <row r="66">
          <cell r="A66">
            <v>60</v>
          </cell>
          <cell r="B66">
            <v>1448</v>
          </cell>
          <cell r="C66">
            <v>108</v>
          </cell>
          <cell r="D66">
            <v>58</v>
          </cell>
          <cell r="E66">
            <v>20.39</v>
          </cell>
          <cell r="F66">
            <v>88</v>
          </cell>
        </row>
        <row r="67">
          <cell r="A67">
            <v>61</v>
          </cell>
          <cell r="B67">
            <v>1468</v>
          </cell>
          <cell r="C67">
            <v>114</v>
          </cell>
          <cell r="D67">
            <v>28</v>
          </cell>
          <cell r="E67">
            <v>20.27</v>
          </cell>
          <cell r="F67">
            <v>111</v>
          </cell>
        </row>
        <row r="68">
          <cell r="A68">
            <v>62</v>
          </cell>
          <cell r="B68">
            <v>1661</v>
          </cell>
          <cell r="C68">
            <v>113</v>
          </cell>
          <cell r="D68">
            <v>47</v>
          </cell>
          <cell r="E68">
            <v>20.059999999999999</v>
          </cell>
          <cell r="F68">
            <v>121</v>
          </cell>
        </row>
        <row r="69">
          <cell r="A69">
            <v>63</v>
          </cell>
          <cell r="B69">
            <v>989</v>
          </cell>
          <cell r="C69">
            <v>108</v>
          </cell>
          <cell r="D69">
            <v>58</v>
          </cell>
          <cell r="E69">
            <v>20.39</v>
          </cell>
          <cell r="F69">
            <v>104</v>
          </cell>
        </row>
        <row r="70">
          <cell r="A70">
            <v>64</v>
          </cell>
          <cell r="B70">
            <v>1007</v>
          </cell>
          <cell r="C70">
            <v>102</v>
          </cell>
          <cell r="D70">
            <v>62</v>
          </cell>
          <cell r="E70">
            <v>19.940000000000001</v>
          </cell>
          <cell r="F70">
            <v>63</v>
          </cell>
        </row>
        <row r="71">
          <cell r="A71">
            <v>65</v>
          </cell>
          <cell r="B71">
            <v>1030</v>
          </cell>
          <cell r="C71">
            <v>112</v>
          </cell>
          <cell r="D71">
            <v>62</v>
          </cell>
          <cell r="E71">
            <v>19.95</v>
          </cell>
          <cell r="F71">
            <v>99</v>
          </cell>
        </row>
        <row r="72">
          <cell r="A72">
            <v>66</v>
          </cell>
          <cell r="B72">
            <v>1099</v>
          </cell>
          <cell r="C72">
            <v>113</v>
          </cell>
          <cell r="D72">
            <v>42</v>
          </cell>
          <cell r="E72">
            <v>20.23</v>
          </cell>
          <cell r="F72">
            <v>114</v>
          </cell>
        </row>
        <row r="73">
          <cell r="A73">
            <v>67</v>
          </cell>
          <cell r="B73">
            <v>1197</v>
          </cell>
          <cell r="C73">
            <v>110</v>
          </cell>
          <cell r="D73">
            <v>67</v>
          </cell>
          <cell r="E73">
            <v>20.49</v>
          </cell>
          <cell r="F73">
            <v>99</v>
          </cell>
        </row>
        <row r="74">
          <cell r="A74">
            <v>68</v>
          </cell>
          <cell r="B74">
            <v>1386</v>
          </cell>
          <cell r="C74">
            <v>107</v>
          </cell>
          <cell r="D74">
            <v>72</v>
          </cell>
          <cell r="E74">
            <v>20.61</v>
          </cell>
          <cell r="F74">
            <v>94</v>
          </cell>
        </row>
        <row r="75">
          <cell r="A75">
            <v>69</v>
          </cell>
          <cell r="B75">
            <v>1498</v>
          </cell>
          <cell r="C75">
            <v>117</v>
          </cell>
          <cell r="D75">
            <v>45</v>
          </cell>
          <cell r="E75">
            <v>20.56</v>
          </cell>
          <cell r="F75">
            <v>124</v>
          </cell>
        </row>
        <row r="76">
          <cell r="A76">
            <v>70</v>
          </cell>
          <cell r="B76">
            <v>1672</v>
          </cell>
          <cell r="C76">
            <v>120</v>
          </cell>
          <cell r="D76">
            <v>35</v>
          </cell>
          <cell r="E76">
            <v>20.420000000000002</v>
          </cell>
          <cell r="F76">
            <v>117</v>
          </cell>
        </row>
        <row r="77">
          <cell r="A77">
            <v>71</v>
          </cell>
          <cell r="B77">
            <v>484</v>
          </cell>
          <cell r="C77">
            <v>93</v>
          </cell>
          <cell r="D77">
            <v>69</v>
          </cell>
          <cell r="E77">
            <v>19.73</v>
          </cell>
          <cell r="F77">
            <v>64</v>
          </cell>
        </row>
        <row r="78">
          <cell r="A78">
            <v>72</v>
          </cell>
          <cell r="B78">
            <v>1060</v>
          </cell>
          <cell r="C78">
            <v>89</v>
          </cell>
          <cell r="D78">
            <v>62</v>
          </cell>
          <cell r="E78">
            <v>19.420000000000002</v>
          </cell>
          <cell r="F78">
            <v>52</v>
          </cell>
        </row>
        <row r="79">
          <cell r="A79">
            <v>73</v>
          </cell>
          <cell r="B79">
            <v>1612</v>
          </cell>
          <cell r="C79">
            <v>118</v>
          </cell>
          <cell r="D79">
            <v>36</v>
          </cell>
          <cell r="E79">
            <v>20.170000000000002</v>
          </cell>
          <cell r="F79">
            <v>114</v>
          </cell>
        </row>
        <row r="80">
          <cell r="A80">
            <v>74</v>
          </cell>
          <cell r="B80">
            <v>1120</v>
          </cell>
          <cell r="C80">
            <v>103</v>
          </cell>
          <cell r="D80">
            <v>42</v>
          </cell>
          <cell r="E80">
            <v>19.87</v>
          </cell>
          <cell r="F80">
            <v>78</v>
          </cell>
        </row>
        <row r="81">
          <cell r="A81">
            <v>75</v>
          </cell>
          <cell r="B81">
            <v>947</v>
          </cell>
          <cell r="C81">
            <v>98</v>
          </cell>
          <cell r="D81">
            <v>52</v>
          </cell>
          <cell r="E81">
            <v>20.260000000000002</v>
          </cell>
          <cell r="F81">
            <v>85</v>
          </cell>
        </row>
        <row r="82">
          <cell r="A82">
            <v>76</v>
          </cell>
          <cell r="B82">
            <v>1102</v>
          </cell>
          <cell r="C82">
            <v>95</v>
          </cell>
          <cell r="D82">
            <v>56</v>
          </cell>
          <cell r="E82">
            <v>20.04</v>
          </cell>
          <cell r="F82">
            <v>57</v>
          </cell>
        </row>
        <row r="83">
          <cell r="A83">
            <v>77</v>
          </cell>
          <cell r="B83">
            <v>1302</v>
          </cell>
          <cell r="C83">
            <v>106</v>
          </cell>
          <cell r="D83">
            <v>66</v>
          </cell>
          <cell r="E83">
            <v>20.34</v>
          </cell>
          <cell r="F83">
            <v>98</v>
          </cell>
        </row>
        <row r="84">
          <cell r="A84">
            <v>78</v>
          </cell>
          <cell r="B84">
            <v>1477</v>
          </cell>
          <cell r="C84">
            <v>123</v>
          </cell>
          <cell r="D84">
            <v>32</v>
          </cell>
          <cell r="E84">
            <v>20.63</v>
          </cell>
          <cell r="F84">
            <v>119</v>
          </cell>
        </row>
        <row r="85">
          <cell r="A85">
            <v>79</v>
          </cell>
          <cell r="B85">
            <v>820</v>
          </cell>
          <cell r="C85">
            <v>110</v>
          </cell>
          <cell r="D85">
            <v>68</v>
          </cell>
          <cell r="E85">
            <v>20.32</v>
          </cell>
          <cell r="F85">
            <v>94</v>
          </cell>
        </row>
        <row r="86">
          <cell r="A86">
            <v>80</v>
          </cell>
          <cell r="B86">
            <v>1231</v>
          </cell>
          <cell r="C86">
            <v>104</v>
          </cell>
          <cell r="D86">
            <v>47</v>
          </cell>
          <cell r="E86">
            <v>20.059999999999999</v>
          </cell>
          <cell r="F86">
            <v>94</v>
          </cell>
        </row>
        <row r="87">
          <cell r="A87">
            <v>81</v>
          </cell>
          <cell r="B87">
            <v>1311</v>
          </cell>
          <cell r="C87">
            <v>103</v>
          </cell>
          <cell r="D87">
            <v>59</v>
          </cell>
          <cell r="E87">
            <v>20.04</v>
          </cell>
          <cell r="F87">
            <v>83</v>
          </cell>
        </row>
        <row r="88">
          <cell r="A88">
            <v>82</v>
          </cell>
          <cell r="B88">
            <v>1843</v>
          </cell>
          <cell r="C88">
            <v>122</v>
          </cell>
          <cell r="D88">
            <v>29</v>
          </cell>
          <cell r="E88">
            <v>20.62</v>
          </cell>
          <cell r="F88">
            <v>118</v>
          </cell>
        </row>
        <row r="89">
          <cell r="A89">
            <v>83</v>
          </cell>
          <cell r="B89">
            <v>1215</v>
          </cell>
          <cell r="C89">
            <v>114</v>
          </cell>
          <cell r="D89">
            <v>36</v>
          </cell>
          <cell r="E89">
            <v>20.53</v>
          </cell>
          <cell r="F89">
            <v>116</v>
          </cell>
        </row>
        <row r="90">
          <cell r="A90">
            <v>84</v>
          </cell>
          <cell r="B90">
            <v>1284</v>
          </cell>
          <cell r="C90">
            <v>112</v>
          </cell>
          <cell r="D90">
            <v>57</v>
          </cell>
          <cell r="E90">
            <v>20.18</v>
          </cell>
          <cell r="F90">
            <v>96</v>
          </cell>
        </row>
        <row r="91">
          <cell r="A91">
            <v>85</v>
          </cell>
          <cell r="B91">
            <v>1336</v>
          </cell>
          <cell r="C91">
            <v>115</v>
          </cell>
          <cell r="D91">
            <v>54</v>
          </cell>
          <cell r="E91">
            <v>20.399999999999999</v>
          </cell>
          <cell r="F91">
            <v>117</v>
          </cell>
        </row>
        <row r="92">
          <cell r="A92">
            <v>86</v>
          </cell>
          <cell r="B92">
            <v>1412</v>
          </cell>
          <cell r="C92">
            <v>109</v>
          </cell>
          <cell r="D92">
            <v>60</v>
          </cell>
          <cell r="E92">
            <v>20.260000000000002</v>
          </cell>
          <cell r="F92">
            <v>93</v>
          </cell>
        </row>
        <row r="93">
          <cell r="A93">
            <v>87</v>
          </cell>
          <cell r="B93">
            <v>1447</v>
          </cell>
          <cell r="C93">
            <v>108</v>
          </cell>
          <cell r="D93">
            <v>45</v>
          </cell>
          <cell r="E93">
            <v>19.79</v>
          </cell>
          <cell r="F93">
            <v>81</v>
          </cell>
        </row>
        <row r="94">
          <cell r="A94">
            <v>88</v>
          </cell>
          <cell r="B94">
            <v>1593</v>
          </cell>
          <cell r="C94">
            <v>114</v>
          </cell>
          <cell r="D94">
            <v>54</v>
          </cell>
          <cell r="E94">
            <v>20.329999999999998</v>
          </cell>
          <cell r="F94">
            <v>103</v>
          </cell>
        </row>
        <row r="95">
          <cell r="A95">
            <v>89</v>
          </cell>
          <cell r="B95">
            <v>1663</v>
          </cell>
          <cell r="C95">
            <v>107</v>
          </cell>
          <cell r="D95">
            <v>49</v>
          </cell>
          <cell r="E95">
            <v>20.239999999999998</v>
          </cell>
          <cell r="F95">
            <v>86</v>
          </cell>
        </row>
        <row r="96">
          <cell r="A96">
            <v>90</v>
          </cell>
          <cell r="B96">
            <v>1114</v>
          </cell>
          <cell r="C96">
            <v>98</v>
          </cell>
          <cell r="D96">
            <v>81</v>
          </cell>
          <cell r="E96">
            <v>19.829999999999998</v>
          </cell>
          <cell r="F96">
            <v>79</v>
          </cell>
        </row>
        <row r="97">
          <cell r="A97">
            <v>91</v>
          </cell>
          <cell r="B97">
            <v>863</v>
          </cell>
          <cell r="C97">
            <v>104</v>
          </cell>
          <cell r="D97">
            <v>61</v>
          </cell>
          <cell r="E97">
            <v>19.97</v>
          </cell>
          <cell r="F97">
            <v>92</v>
          </cell>
        </row>
        <row r="98">
          <cell r="A98">
            <v>92</v>
          </cell>
          <cell r="B98">
            <v>932</v>
          </cell>
          <cell r="C98">
            <v>107</v>
          </cell>
          <cell r="D98">
            <v>49</v>
          </cell>
          <cell r="E98">
            <v>20.100000000000001</v>
          </cell>
          <cell r="F98">
            <v>85</v>
          </cell>
        </row>
        <row r="99">
          <cell r="A99">
            <v>93</v>
          </cell>
          <cell r="B99">
            <v>978</v>
          </cell>
          <cell r="C99">
            <v>105</v>
          </cell>
          <cell r="D99">
            <v>68</v>
          </cell>
          <cell r="E99">
            <v>20.010000000000002</v>
          </cell>
          <cell r="F99">
            <v>89</v>
          </cell>
        </row>
        <row r="100">
          <cell r="A100">
            <v>94</v>
          </cell>
          <cell r="B100">
            <v>1621</v>
          </cell>
          <cell r="C100">
            <v>123</v>
          </cell>
          <cell r="D100">
            <v>53</v>
          </cell>
          <cell r="E100">
            <v>20.21</v>
          </cell>
          <cell r="F100">
            <v>121</v>
          </cell>
        </row>
        <row r="101">
          <cell r="A101">
            <v>95</v>
          </cell>
          <cell r="B101">
            <v>1199</v>
          </cell>
          <cell r="C101">
            <v>119</v>
          </cell>
          <cell r="D101">
            <v>39</v>
          </cell>
          <cell r="E101">
            <v>20.399999999999999</v>
          </cell>
          <cell r="F101">
            <v>125</v>
          </cell>
        </row>
        <row r="102">
          <cell r="A102">
            <v>96</v>
          </cell>
          <cell r="B102">
            <v>999</v>
          </cell>
          <cell r="C102">
            <v>95</v>
          </cell>
          <cell r="D102">
            <v>49</v>
          </cell>
          <cell r="E102">
            <v>19.66</v>
          </cell>
          <cell r="F102">
            <v>69</v>
          </cell>
        </row>
        <row r="103">
          <cell r="A103">
            <v>97</v>
          </cell>
          <cell r="B103">
            <v>935</v>
          </cell>
          <cell r="C103">
            <v>93</v>
          </cell>
          <cell r="D103">
            <v>76</v>
          </cell>
          <cell r="E103">
            <v>19.37</v>
          </cell>
          <cell r="F103">
            <v>61</v>
          </cell>
        </row>
        <row r="104">
          <cell r="A104">
            <v>98</v>
          </cell>
          <cell r="B104">
            <v>1494</v>
          </cell>
          <cell r="C104">
            <v>120</v>
          </cell>
          <cell r="D104">
            <v>48</v>
          </cell>
          <cell r="E104">
            <v>20.25</v>
          </cell>
          <cell r="F104">
            <v>116</v>
          </cell>
        </row>
        <row r="105">
          <cell r="A105">
            <v>99</v>
          </cell>
          <cell r="B105">
            <v>817</v>
          </cell>
          <cell r="C105">
            <v>98</v>
          </cell>
          <cell r="D105">
            <v>72</v>
          </cell>
          <cell r="E105">
            <v>19.82</v>
          </cell>
          <cell r="F105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C105" workbookViewId="0">
      <selection activeCell="E123" sqref="E123"/>
    </sheetView>
  </sheetViews>
  <sheetFormatPr defaultRowHeight="14.4" x14ac:dyDescent="0.3"/>
  <cols>
    <col min="2" max="2" width="55.88671875" customWidth="1"/>
    <col min="3" max="3" width="41.33203125" customWidth="1"/>
    <col min="4" max="6" width="12.6640625" customWidth="1"/>
    <col min="9" max="9" width="12" bestFit="1" customWidth="1"/>
    <col min="17" max="17" width="9.44140625" bestFit="1" customWidth="1"/>
    <col min="20" max="20" width="11" bestFit="1" customWidth="1"/>
    <col min="21" max="21" width="12" bestFit="1" customWidth="1"/>
  </cols>
  <sheetData>
    <row r="1" spans="1:21" ht="30" customHeight="1" x14ac:dyDescent="0.3">
      <c r="A1" s="5" t="s">
        <v>0</v>
      </c>
      <c r="B1" s="2" t="s">
        <v>1</v>
      </c>
      <c r="C1" s="2" t="s">
        <v>2</v>
      </c>
    </row>
    <row r="2" spans="1:21" ht="30" customHeight="1" x14ac:dyDescent="0.3">
      <c r="A2" s="6"/>
      <c r="B2" s="2" t="s">
        <v>4</v>
      </c>
      <c r="C2" s="2" t="s">
        <v>3</v>
      </c>
    </row>
    <row r="3" spans="1:21" ht="15.6" x14ac:dyDescent="0.3">
      <c r="A3" s="1">
        <v>1</v>
      </c>
      <c r="B3" s="1">
        <v>1011</v>
      </c>
      <c r="C3" s="3">
        <v>261.98142156139306</v>
      </c>
      <c r="E3" t="s">
        <v>7</v>
      </c>
      <c r="M3">
        <f>LN(B3)</f>
        <v>6.9186952190204716</v>
      </c>
      <c r="N3">
        <f>LN(C3)</f>
        <v>5.5682735911758403</v>
      </c>
      <c r="O3">
        <f>$I$35*B3^$I$36</f>
        <v>228.54485789469686</v>
      </c>
      <c r="P3" s="7">
        <f>C3-O3</f>
        <v>33.436563666696202</v>
      </c>
      <c r="Q3" s="7">
        <f>P3^2</f>
        <v>1118.0037898370285</v>
      </c>
      <c r="R3">
        <f>B3</f>
        <v>1011</v>
      </c>
      <c r="S3">
        <f>R3^2</f>
        <v>1022121</v>
      </c>
      <c r="T3">
        <f>R3^3</f>
        <v>1033364331</v>
      </c>
      <c r="U3">
        <f>R3^4</f>
        <v>1044731338641</v>
      </c>
    </row>
    <row r="4" spans="1:21" ht="15.6" x14ac:dyDescent="0.3">
      <c r="A4" s="1">
        <v>2</v>
      </c>
      <c r="B4" s="1">
        <v>799</v>
      </c>
      <c r="C4" s="3">
        <v>167.44095785497962</v>
      </c>
      <c r="M4">
        <f t="shared" ref="M4:M67" si="0">LN(B4)</f>
        <v>6.6833609457662746</v>
      </c>
      <c r="N4">
        <f t="shared" ref="N4:N67" si="1">LN(C4)</f>
        <v>5.1206307987077384</v>
      </c>
      <c r="O4">
        <f t="shared" ref="O4:O67" si="2">$I$35*B4^$I$36</f>
        <v>137.32066038089201</v>
      </c>
      <c r="P4" s="7">
        <f t="shared" ref="P4:P67" si="3">C4-O4</f>
        <v>30.120297474087607</v>
      </c>
      <c r="Q4" s="7">
        <f t="shared" ref="Q4:Q67" si="4">P4^2</f>
        <v>907.23231992752835</v>
      </c>
      <c r="R4">
        <f t="shared" ref="R4:R67" si="5">B4</f>
        <v>799</v>
      </c>
      <c r="S4">
        <f t="shared" ref="S4:S67" si="6">R4^2</f>
        <v>638401</v>
      </c>
      <c r="T4">
        <f t="shared" ref="T4:T67" si="7">R4^3</f>
        <v>510082399</v>
      </c>
      <c r="U4">
        <f t="shared" ref="U4:U67" si="8">R4^4</f>
        <v>407555836801</v>
      </c>
    </row>
    <row r="5" spans="1:21" ht="15.6" x14ac:dyDescent="0.3">
      <c r="A5" s="1">
        <v>3</v>
      </c>
      <c r="B5" s="1">
        <v>995</v>
      </c>
      <c r="C5" s="3">
        <v>243.45539177298491</v>
      </c>
      <c r="M5">
        <f t="shared" si="0"/>
        <v>6.9027427371585928</v>
      </c>
      <c r="N5">
        <f t="shared" si="1"/>
        <v>5.4949337297360383</v>
      </c>
      <c r="O5">
        <f t="shared" si="2"/>
        <v>220.78759759888902</v>
      </c>
      <c r="P5" s="7">
        <f t="shared" si="3"/>
        <v>22.667794174095889</v>
      </c>
      <c r="Q5" s="7">
        <f t="shared" si="4"/>
        <v>513.82889271917554</v>
      </c>
      <c r="R5">
        <f t="shared" si="5"/>
        <v>995</v>
      </c>
      <c r="S5">
        <f t="shared" si="6"/>
        <v>990025</v>
      </c>
      <c r="T5">
        <f t="shared" si="7"/>
        <v>985074875</v>
      </c>
      <c r="U5">
        <f t="shared" si="8"/>
        <v>980149500625</v>
      </c>
    </row>
    <row r="6" spans="1:21" ht="15.6" x14ac:dyDescent="0.3">
      <c r="A6" s="1">
        <v>4</v>
      </c>
      <c r="B6" s="1">
        <v>1243</v>
      </c>
      <c r="C6" s="3">
        <v>372.89973304836553</v>
      </c>
      <c r="M6">
        <f t="shared" si="0"/>
        <v>7.1252830915107115</v>
      </c>
      <c r="N6">
        <f t="shared" si="1"/>
        <v>5.9213095713045663</v>
      </c>
      <c r="O6">
        <f t="shared" si="2"/>
        <v>357.42325070525095</v>
      </c>
      <c r="P6" s="7">
        <f t="shared" si="3"/>
        <v>15.476482343114583</v>
      </c>
      <c r="Q6" s="7">
        <f t="shared" si="4"/>
        <v>239.52150571673744</v>
      </c>
      <c r="R6">
        <f t="shared" si="5"/>
        <v>1243</v>
      </c>
      <c r="S6">
        <f t="shared" si="6"/>
        <v>1545049</v>
      </c>
      <c r="T6">
        <f t="shared" si="7"/>
        <v>1920495907</v>
      </c>
      <c r="U6">
        <f t="shared" si="8"/>
        <v>2387176412401</v>
      </c>
    </row>
    <row r="7" spans="1:21" ht="15.6" x14ac:dyDescent="0.3">
      <c r="A7" s="1">
        <v>5</v>
      </c>
      <c r="B7" s="1">
        <v>1507</v>
      </c>
      <c r="C7" s="3">
        <v>513.6788884204434</v>
      </c>
      <c r="M7">
        <f t="shared" si="0"/>
        <v>7.3178761986264957</v>
      </c>
      <c r="N7">
        <f t="shared" si="1"/>
        <v>6.2415983395301025</v>
      </c>
      <c r="O7">
        <f t="shared" si="2"/>
        <v>542.29774299209998</v>
      </c>
      <c r="P7" s="7">
        <f t="shared" si="3"/>
        <v>-28.618854571656584</v>
      </c>
      <c r="Q7" s="7">
        <f t="shared" si="4"/>
        <v>819.03883699362893</v>
      </c>
      <c r="R7">
        <f t="shared" si="5"/>
        <v>1507</v>
      </c>
      <c r="S7">
        <f t="shared" si="6"/>
        <v>2271049</v>
      </c>
      <c r="T7">
        <f t="shared" si="7"/>
        <v>3422470843</v>
      </c>
      <c r="U7">
        <f t="shared" si="8"/>
        <v>5157663560401</v>
      </c>
    </row>
    <row r="8" spans="1:21" ht="15.6" x14ac:dyDescent="0.3">
      <c r="A8" s="1">
        <v>6</v>
      </c>
      <c r="B8" s="1">
        <v>947</v>
      </c>
      <c r="C8" s="3">
        <v>247.26750536227888</v>
      </c>
      <c r="M8">
        <f t="shared" si="0"/>
        <v>6.8532990931860782</v>
      </c>
      <c r="N8">
        <f t="shared" si="1"/>
        <v>5.5104707682484886</v>
      </c>
      <c r="O8">
        <f t="shared" si="2"/>
        <v>198.37784221666081</v>
      </c>
      <c r="P8" s="7">
        <f t="shared" si="3"/>
        <v>48.889663145618073</v>
      </c>
      <c r="Q8" s="7">
        <f t="shared" si="4"/>
        <v>2390.1991624920061</v>
      </c>
      <c r="R8">
        <f t="shared" si="5"/>
        <v>947</v>
      </c>
      <c r="S8">
        <f t="shared" si="6"/>
        <v>896809</v>
      </c>
      <c r="T8">
        <f t="shared" si="7"/>
        <v>849278123</v>
      </c>
      <c r="U8">
        <f t="shared" si="8"/>
        <v>804266382481</v>
      </c>
    </row>
    <row r="9" spans="1:21" ht="15.6" x14ac:dyDescent="0.3">
      <c r="A9" s="1">
        <v>7</v>
      </c>
      <c r="B9" s="1">
        <v>1015</v>
      </c>
      <c r="C9" s="3">
        <v>249.53099800011867</v>
      </c>
      <c r="M9">
        <f t="shared" si="0"/>
        <v>6.9226438914758877</v>
      </c>
      <c r="N9">
        <f t="shared" si="1"/>
        <v>5.5195831479558013</v>
      </c>
      <c r="O9">
        <f t="shared" si="2"/>
        <v>230.50670611783858</v>
      </c>
      <c r="P9" s="7">
        <f t="shared" si="3"/>
        <v>19.024291882280096</v>
      </c>
      <c r="Q9" s="7">
        <f t="shared" si="4"/>
        <v>361.92368162218838</v>
      </c>
      <c r="R9">
        <f t="shared" si="5"/>
        <v>1015</v>
      </c>
      <c r="S9">
        <f t="shared" si="6"/>
        <v>1030225</v>
      </c>
      <c r="T9">
        <f t="shared" si="7"/>
        <v>1045678375</v>
      </c>
      <c r="U9">
        <f t="shared" si="8"/>
        <v>1061363550625</v>
      </c>
    </row>
    <row r="10" spans="1:21" ht="15.6" x14ac:dyDescent="0.3">
      <c r="A10" s="1">
        <v>8</v>
      </c>
      <c r="B10" s="1">
        <v>1169</v>
      </c>
      <c r="C10" s="3">
        <v>309.57739182617451</v>
      </c>
      <c r="M10">
        <f t="shared" si="0"/>
        <v>7.063903961472068</v>
      </c>
      <c r="N10">
        <f t="shared" si="1"/>
        <v>5.7352081152319379</v>
      </c>
      <c r="O10">
        <f t="shared" si="2"/>
        <v>312.95424624847897</v>
      </c>
      <c r="P10" s="7">
        <f t="shared" si="3"/>
        <v>-3.3768544223044614</v>
      </c>
      <c r="Q10" s="7">
        <f t="shared" si="4"/>
        <v>11.403145789437199</v>
      </c>
      <c r="R10">
        <f t="shared" si="5"/>
        <v>1169</v>
      </c>
      <c r="S10">
        <f t="shared" si="6"/>
        <v>1366561</v>
      </c>
      <c r="T10">
        <f t="shared" si="7"/>
        <v>1597509809</v>
      </c>
      <c r="U10">
        <f t="shared" si="8"/>
        <v>1867488966721</v>
      </c>
    </row>
    <row r="11" spans="1:21" ht="15.6" x14ac:dyDescent="0.3">
      <c r="A11" s="1">
        <v>9</v>
      </c>
      <c r="B11" s="1">
        <v>1051</v>
      </c>
      <c r="C11" s="3">
        <v>286.73631360505033</v>
      </c>
      <c r="M11">
        <f t="shared" si="0"/>
        <v>6.9574973708769514</v>
      </c>
      <c r="N11">
        <f t="shared" si="1"/>
        <v>5.6585630255070161</v>
      </c>
      <c r="O11">
        <f t="shared" si="2"/>
        <v>248.57016354464784</v>
      </c>
      <c r="P11" s="7">
        <f t="shared" si="3"/>
        <v>38.166150060402487</v>
      </c>
      <c r="Q11" s="7">
        <f t="shared" si="4"/>
        <v>1456.6550104331607</v>
      </c>
      <c r="R11">
        <f t="shared" si="5"/>
        <v>1051</v>
      </c>
      <c r="S11">
        <f t="shared" si="6"/>
        <v>1104601</v>
      </c>
      <c r="T11">
        <f t="shared" si="7"/>
        <v>1160935651</v>
      </c>
      <c r="U11">
        <f t="shared" si="8"/>
        <v>1220143369201</v>
      </c>
    </row>
    <row r="12" spans="1:21" ht="15.6" x14ac:dyDescent="0.3">
      <c r="A12" s="1">
        <v>10</v>
      </c>
      <c r="B12" s="1">
        <v>1372</v>
      </c>
      <c r="C12" s="3">
        <v>428.49937459644963</v>
      </c>
      <c r="M12">
        <f t="shared" si="0"/>
        <v>7.2240248082858303</v>
      </c>
      <c r="N12">
        <f t="shared" si="1"/>
        <v>6.0602892785185656</v>
      </c>
      <c r="O12">
        <f t="shared" si="2"/>
        <v>442.59751776957432</v>
      </c>
      <c r="P12" s="7">
        <f t="shared" si="3"/>
        <v>-14.098143173124697</v>
      </c>
      <c r="Q12" s="7">
        <f t="shared" si="4"/>
        <v>198.7576409299225</v>
      </c>
      <c r="R12">
        <f t="shared" si="5"/>
        <v>1372</v>
      </c>
      <c r="S12">
        <f t="shared" si="6"/>
        <v>1882384</v>
      </c>
      <c r="T12">
        <f t="shared" si="7"/>
        <v>2582630848</v>
      </c>
      <c r="U12">
        <f t="shared" si="8"/>
        <v>3543369523456</v>
      </c>
    </row>
    <row r="13" spans="1:21" ht="15.6" x14ac:dyDescent="0.3">
      <c r="A13" s="1">
        <v>11</v>
      </c>
      <c r="B13" s="1">
        <v>1463</v>
      </c>
      <c r="C13" s="3">
        <v>497.68080319041479</v>
      </c>
      <c r="M13">
        <f t="shared" si="0"/>
        <v>7.2882444010201244</v>
      </c>
      <c r="N13">
        <f t="shared" si="1"/>
        <v>6.2099589140746447</v>
      </c>
      <c r="O13">
        <f t="shared" si="2"/>
        <v>508.60569454274787</v>
      </c>
      <c r="P13" s="7">
        <f t="shared" si="3"/>
        <v>-10.924891352333077</v>
      </c>
      <c r="Q13" s="7">
        <f t="shared" si="4"/>
        <v>119.35325106028205</v>
      </c>
      <c r="R13">
        <f t="shared" si="5"/>
        <v>1463</v>
      </c>
      <c r="S13">
        <f t="shared" si="6"/>
        <v>2140369</v>
      </c>
      <c r="T13">
        <f t="shared" si="7"/>
        <v>3131359847</v>
      </c>
      <c r="U13">
        <f t="shared" si="8"/>
        <v>4581179456161</v>
      </c>
    </row>
    <row r="14" spans="1:21" ht="15.6" x14ac:dyDescent="0.3">
      <c r="A14" s="1">
        <v>12</v>
      </c>
      <c r="B14" s="1">
        <v>684</v>
      </c>
      <c r="C14" s="3">
        <v>121.34431366120165</v>
      </c>
      <c r="M14">
        <f t="shared" si="0"/>
        <v>6.5279579176225502</v>
      </c>
      <c r="N14">
        <f t="shared" si="1"/>
        <v>4.7986320720817117</v>
      </c>
      <c r="O14">
        <f t="shared" si="2"/>
        <v>98.094110981564768</v>
      </c>
      <c r="P14" s="7">
        <f t="shared" si="3"/>
        <v>23.250202679636885</v>
      </c>
      <c r="Q14" s="7">
        <f t="shared" si="4"/>
        <v>540.57192464419416</v>
      </c>
      <c r="R14">
        <f t="shared" si="5"/>
        <v>684</v>
      </c>
      <c r="S14">
        <f t="shared" si="6"/>
        <v>467856</v>
      </c>
      <c r="T14">
        <f t="shared" si="7"/>
        <v>320013504</v>
      </c>
      <c r="U14">
        <f t="shared" si="8"/>
        <v>218889236736</v>
      </c>
    </row>
    <row r="15" spans="1:21" ht="15.6" x14ac:dyDescent="0.3">
      <c r="A15" s="1">
        <v>13</v>
      </c>
      <c r="B15" s="1">
        <v>1251</v>
      </c>
      <c r="C15" s="3">
        <v>388.23413154975736</v>
      </c>
      <c r="M15">
        <f t="shared" si="0"/>
        <v>7.1316985104669115</v>
      </c>
      <c r="N15">
        <f t="shared" si="1"/>
        <v>5.9616085894607682</v>
      </c>
      <c r="O15">
        <f t="shared" si="2"/>
        <v>362.42143556561876</v>
      </c>
      <c r="P15" s="7">
        <f t="shared" si="3"/>
        <v>25.8126959841386</v>
      </c>
      <c r="Q15" s="7">
        <f t="shared" si="4"/>
        <v>666.29527396956496</v>
      </c>
      <c r="R15">
        <f t="shared" si="5"/>
        <v>1251</v>
      </c>
      <c r="S15">
        <f t="shared" si="6"/>
        <v>1565001</v>
      </c>
      <c r="T15">
        <f t="shared" si="7"/>
        <v>1957816251</v>
      </c>
      <c r="U15">
        <f t="shared" si="8"/>
        <v>2449228130001</v>
      </c>
    </row>
    <row r="16" spans="1:21" ht="15.6" x14ac:dyDescent="0.3">
      <c r="A16" s="1">
        <v>14</v>
      </c>
      <c r="B16" s="1">
        <v>1376</v>
      </c>
      <c r="C16" s="3">
        <v>442.26431455800548</v>
      </c>
      <c r="M16">
        <f t="shared" si="0"/>
        <v>7.2269360184932889</v>
      </c>
      <c r="N16">
        <f t="shared" si="1"/>
        <v>6.091907700086467</v>
      </c>
      <c r="O16">
        <f t="shared" si="2"/>
        <v>445.39544955690451</v>
      </c>
      <c r="P16" s="7">
        <f t="shared" si="3"/>
        <v>-3.1311349988990287</v>
      </c>
      <c r="Q16" s="7">
        <f t="shared" si="4"/>
        <v>9.8040063813304208</v>
      </c>
      <c r="R16">
        <f t="shared" si="5"/>
        <v>1376</v>
      </c>
      <c r="S16">
        <f t="shared" si="6"/>
        <v>1893376</v>
      </c>
      <c r="T16">
        <f t="shared" si="7"/>
        <v>2605285376</v>
      </c>
      <c r="U16">
        <f t="shared" si="8"/>
        <v>3584872677376</v>
      </c>
    </row>
    <row r="17" spans="1:21" ht="15.6" x14ac:dyDescent="0.3">
      <c r="A17" s="1">
        <v>15</v>
      </c>
      <c r="B17" s="1">
        <v>1193</v>
      </c>
      <c r="C17" s="3">
        <v>359.38826589910127</v>
      </c>
      <c r="M17">
        <f t="shared" si="0"/>
        <v>7.0842264220979159</v>
      </c>
      <c r="N17">
        <f t="shared" si="1"/>
        <v>5.8844033246765122</v>
      </c>
      <c r="O17">
        <f t="shared" si="2"/>
        <v>327.02865304176896</v>
      </c>
      <c r="P17" s="7">
        <f t="shared" si="3"/>
        <v>32.359612857332309</v>
      </c>
      <c r="Q17" s="7">
        <f t="shared" si="4"/>
        <v>1047.1445442764264</v>
      </c>
      <c r="R17">
        <f t="shared" si="5"/>
        <v>1193</v>
      </c>
      <c r="S17">
        <f t="shared" si="6"/>
        <v>1423249</v>
      </c>
      <c r="T17">
        <f t="shared" si="7"/>
        <v>1697936057</v>
      </c>
      <c r="U17">
        <f t="shared" si="8"/>
        <v>2025637716001</v>
      </c>
    </row>
    <row r="18" spans="1:21" ht="15.6" x14ac:dyDescent="0.3">
      <c r="A18" s="1">
        <v>16</v>
      </c>
      <c r="B18" s="1">
        <v>1386</v>
      </c>
      <c r="C18" s="3">
        <v>446.6818695125171</v>
      </c>
      <c r="E18" s="4" t="s">
        <v>8</v>
      </c>
      <c r="M18">
        <f t="shared" si="0"/>
        <v>7.2341771797498486</v>
      </c>
      <c r="N18">
        <f t="shared" si="1"/>
        <v>6.1018466399196818</v>
      </c>
      <c r="O18">
        <f t="shared" si="2"/>
        <v>452.43180190134314</v>
      </c>
      <c r="P18" s="7">
        <f t="shared" si="3"/>
        <v>-5.7499323888260392</v>
      </c>
      <c r="Q18" s="7">
        <f t="shared" si="4"/>
        <v>33.06172247607072</v>
      </c>
      <c r="R18">
        <f t="shared" si="5"/>
        <v>1386</v>
      </c>
      <c r="S18">
        <f t="shared" si="6"/>
        <v>1920996</v>
      </c>
      <c r="T18">
        <f t="shared" si="7"/>
        <v>2662500456</v>
      </c>
      <c r="U18">
        <f t="shared" si="8"/>
        <v>3690225632016</v>
      </c>
    </row>
    <row r="19" spans="1:21" ht="15.6" x14ac:dyDescent="0.3">
      <c r="A19" s="1">
        <v>17</v>
      </c>
      <c r="B19" s="1">
        <v>1631</v>
      </c>
      <c r="C19" s="3">
        <v>568.98733402269363</v>
      </c>
      <c r="M19">
        <f t="shared" si="0"/>
        <v>7.3969486026210136</v>
      </c>
      <c r="N19">
        <f t="shared" si="1"/>
        <v>6.3438581738130075</v>
      </c>
      <c r="O19">
        <f t="shared" si="2"/>
        <v>643.53627408349826</v>
      </c>
      <c r="P19" s="7">
        <f t="shared" si="3"/>
        <v>-74.548940060804625</v>
      </c>
      <c r="Q19" s="7">
        <f t="shared" si="4"/>
        <v>5557.544464189441</v>
      </c>
      <c r="R19">
        <f t="shared" si="5"/>
        <v>1631</v>
      </c>
      <c r="S19">
        <f t="shared" si="6"/>
        <v>2660161</v>
      </c>
      <c r="T19">
        <f t="shared" si="7"/>
        <v>4338722591</v>
      </c>
      <c r="U19">
        <f t="shared" si="8"/>
        <v>7076456545921</v>
      </c>
    </row>
    <row r="20" spans="1:21" ht="15.6" x14ac:dyDescent="0.3">
      <c r="A20" s="1">
        <v>18</v>
      </c>
      <c r="B20" s="1">
        <v>1735</v>
      </c>
      <c r="C20" s="3">
        <v>644.93082089675033</v>
      </c>
      <c r="E20">
        <f t="array" ref="E20:F24">LINEST(C3:C82,B3:B82,1,1)</f>
        <v>0.49297973338942497</v>
      </c>
      <c r="F20">
        <v>-234.38124827500002</v>
      </c>
      <c r="M20">
        <f t="shared" si="0"/>
        <v>7.4587626923809598</v>
      </c>
      <c r="N20">
        <f t="shared" si="1"/>
        <v>6.4691430566199628</v>
      </c>
      <c r="O20">
        <f t="shared" si="2"/>
        <v>735.67142099644582</v>
      </c>
      <c r="P20" s="7">
        <f t="shared" si="3"/>
        <v>-90.740600099695484</v>
      </c>
      <c r="Q20" s="7">
        <f t="shared" si="4"/>
        <v>8233.8565064528557</v>
      </c>
      <c r="R20">
        <f t="shared" si="5"/>
        <v>1735</v>
      </c>
      <c r="S20">
        <f t="shared" si="6"/>
        <v>3010225</v>
      </c>
      <c r="T20">
        <f t="shared" si="7"/>
        <v>5222740375</v>
      </c>
      <c r="U20">
        <f t="shared" si="8"/>
        <v>9061454550625</v>
      </c>
    </row>
    <row r="21" spans="1:21" ht="15.6" x14ac:dyDescent="0.3">
      <c r="A21" s="1">
        <v>19</v>
      </c>
      <c r="B21" s="1">
        <v>1181</v>
      </c>
      <c r="C21" s="3">
        <v>356.17545070531924</v>
      </c>
      <c r="E21">
        <v>7.5048999321469488E-3</v>
      </c>
      <c r="F21">
        <v>9.5798415017594252</v>
      </c>
      <c r="M21">
        <f t="shared" si="0"/>
        <v>7.0741168161973622</v>
      </c>
      <c r="N21">
        <f t="shared" si="1"/>
        <v>5.8754234485066341</v>
      </c>
      <c r="O21">
        <f t="shared" si="2"/>
        <v>319.94981155408419</v>
      </c>
      <c r="P21" s="7">
        <f t="shared" si="3"/>
        <v>36.225639151235043</v>
      </c>
      <c r="Q21" s="7">
        <f t="shared" si="4"/>
        <v>1312.2969319154931</v>
      </c>
      <c r="R21">
        <f t="shared" si="5"/>
        <v>1181</v>
      </c>
      <c r="S21">
        <f t="shared" si="6"/>
        <v>1394761</v>
      </c>
      <c r="T21">
        <f t="shared" si="7"/>
        <v>1647212741</v>
      </c>
      <c r="U21">
        <f t="shared" si="8"/>
        <v>1945358247121</v>
      </c>
    </row>
    <row r="22" spans="1:21" ht="15.6" x14ac:dyDescent="0.3">
      <c r="A22" s="1">
        <v>20</v>
      </c>
      <c r="B22" s="1">
        <v>922</v>
      </c>
      <c r="C22" s="3">
        <v>234.6660743481427</v>
      </c>
      <c r="E22">
        <v>0.98224397865576485</v>
      </c>
      <c r="F22">
        <v>21.777367463346305</v>
      </c>
      <c r="M22">
        <f t="shared" si="0"/>
        <v>6.826545223556594</v>
      </c>
      <c r="N22">
        <f t="shared" si="1"/>
        <v>5.4581635434021276</v>
      </c>
      <c r="O22">
        <f t="shared" si="2"/>
        <v>187.21562710189781</v>
      </c>
      <c r="P22" s="7">
        <f t="shared" si="3"/>
        <v>47.450447246244892</v>
      </c>
      <c r="Q22" s="7">
        <f t="shared" si="4"/>
        <v>2251.5449438686696</v>
      </c>
      <c r="R22">
        <f t="shared" si="5"/>
        <v>922</v>
      </c>
      <c r="S22">
        <f t="shared" si="6"/>
        <v>850084</v>
      </c>
      <c r="T22">
        <f t="shared" si="7"/>
        <v>783777448</v>
      </c>
      <c r="U22">
        <f t="shared" si="8"/>
        <v>722642807056</v>
      </c>
    </row>
    <row r="23" spans="1:21" ht="15.6" x14ac:dyDescent="0.3">
      <c r="A23" s="1">
        <v>21</v>
      </c>
      <c r="B23" s="1">
        <v>1281</v>
      </c>
      <c r="C23" s="3">
        <v>365.74806725873816</v>
      </c>
      <c r="E23">
        <v>4314.8759989536784</v>
      </c>
      <c r="F23">
        <v>78</v>
      </c>
      <c r="M23">
        <f t="shared" si="0"/>
        <v>7.1553963018967339</v>
      </c>
      <c r="N23">
        <f t="shared" si="1"/>
        <v>5.9019447555629307</v>
      </c>
      <c r="O23">
        <f t="shared" si="2"/>
        <v>381.49772334872438</v>
      </c>
      <c r="P23" s="7">
        <f t="shared" si="3"/>
        <v>-15.749656089986217</v>
      </c>
      <c r="Q23" s="7">
        <f t="shared" si="4"/>
        <v>248.05166695283995</v>
      </c>
      <c r="R23">
        <f t="shared" si="5"/>
        <v>1281</v>
      </c>
      <c r="S23">
        <f t="shared" si="6"/>
        <v>1640961</v>
      </c>
      <c r="T23">
        <f t="shared" si="7"/>
        <v>2102071041</v>
      </c>
      <c r="U23">
        <f t="shared" si="8"/>
        <v>2692753003521</v>
      </c>
    </row>
    <row r="24" spans="1:21" ht="15.6" x14ac:dyDescent="0.3">
      <c r="A24" s="1">
        <v>22</v>
      </c>
      <c r="B24" s="1">
        <v>1333</v>
      </c>
      <c r="C24" s="3">
        <v>402.22406502268274</v>
      </c>
      <c r="E24">
        <v>2046346.0526698532</v>
      </c>
      <c r="F24">
        <v>36991.791223421918</v>
      </c>
      <c r="M24">
        <f t="shared" si="0"/>
        <v>7.1951873201787091</v>
      </c>
      <c r="N24">
        <f t="shared" si="1"/>
        <v>5.997009309021208</v>
      </c>
      <c r="O24">
        <f t="shared" si="2"/>
        <v>415.81401047335982</v>
      </c>
      <c r="P24" s="7">
        <f t="shared" si="3"/>
        <v>-13.589945450677078</v>
      </c>
      <c r="Q24" s="7">
        <f t="shared" si="4"/>
        <v>184.68661735237862</v>
      </c>
      <c r="R24">
        <f t="shared" si="5"/>
        <v>1333</v>
      </c>
      <c r="S24">
        <f t="shared" si="6"/>
        <v>1776889</v>
      </c>
      <c r="T24">
        <f t="shared" si="7"/>
        <v>2368593037</v>
      </c>
      <c r="U24">
        <f t="shared" si="8"/>
        <v>3157334518321</v>
      </c>
    </row>
    <row r="25" spans="1:21" ht="15.6" x14ac:dyDescent="0.3">
      <c r="A25" s="1">
        <v>23</v>
      </c>
      <c r="B25" s="1">
        <v>1632</v>
      </c>
      <c r="C25" s="3">
        <v>558.88068962637442</v>
      </c>
      <c r="M25">
        <f t="shared" si="0"/>
        <v>7.3975615355240523</v>
      </c>
      <c r="N25">
        <f t="shared" si="1"/>
        <v>6.3259360150013162</v>
      </c>
      <c r="O25">
        <f t="shared" si="2"/>
        <v>644.39067079652295</v>
      </c>
      <c r="P25" s="7">
        <f t="shared" si="3"/>
        <v>-85.509981170148535</v>
      </c>
      <c r="Q25" s="7">
        <f t="shared" si="4"/>
        <v>7311.9568797191569</v>
      </c>
      <c r="R25">
        <f t="shared" si="5"/>
        <v>1632</v>
      </c>
      <c r="S25">
        <f t="shared" si="6"/>
        <v>2663424</v>
      </c>
      <c r="T25">
        <f t="shared" si="7"/>
        <v>4346707968</v>
      </c>
      <c r="U25">
        <f t="shared" si="8"/>
        <v>7093827403776</v>
      </c>
    </row>
    <row r="26" spans="1:21" ht="15.6" x14ac:dyDescent="0.3">
      <c r="A26" s="1">
        <v>24</v>
      </c>
      <c r="B26" s="1">
        <v>635</v>
      </c>
      <c r="C26" s="3">
        <v>110.83136721056701</v>
      </c>
      <c r="M26">
        <f t="shared" si="0"/>
        <v>6.4536249988926917</v>
      </c>
      <c r="N26">
        <f t="shared" si="1"/>
        <v>4.7080098318169226</v>
      </c>
      <c r="O26">
        <f t="shared" si="2"/>
        <v>83.514761843437938</v>
      </c>
      <c r="P26" s="7">
        <f t="shared" si="3"/>
        <v>27.316605367129071</v>
      </c>
      <c r="Q26" s="7">
        <f t="shared" si="4"/>
        <v>746.19692878346473</v>
      </c>
      <c r="R26">
        <f t="shared" si="5"/>
        <v>635</v>
      </c>
      <c r="S26">
        <f t="shared" si="6"/>
        <v>403225</v>
      </c>
      <c r="T26">
        <f t="shared" si="7"/>
        <v>256047875</v>
      </c>
      <c r="U26">
        <f t="shared" si="8"/>
        <v>162590400625</v>
      </c>
    </row>
    <row r="27" spans="1:21" ht="15.6" x14ac:dyDescent="0.3">
      <c r="A27" s="1">
        <v>25</v>
      </c>
      <c r="B27" s="1">
        <v>949</v>
      </c>
      <c r="C27" s="3">
        <v>218.9747106708154</v>
      </c>
      <c r="M27">
        <f t="shared" si="0"/>
        <v>6.8554087986099281</v>
      </c>
      <c r="N27">
        <f t="shared" si="1"/>
        <v>5.3889562467596184</v>
      </c>
      <c r="O27">
        <f t="shared" si="2"/>
        <v>199.28585608090444</v>
      </c>
      <c r="P27" s="7">
        <f t="shared" si="3"/>
        <v>19.68885458991096</v>
      </c>
      <c r="Q27" s="7">
        <f t="shared" si="4"/>
        <v>387.6509950626579</v>
      </c>
      <c r="R27">
        <f t="shared" si="5"/>
        <v>949</v>
      </c>
      <c r="S27">
        <f t="shared" si="6"/>
        <v>900601</v>
      </c>
      <c r="T27">
        <f t="shared" si="7"/>
        <v>854670349</v>
      </c>
      <c r="U27">
        <f t="shared" si="8"/>
        <v>811082161201</v>
      </c>
    </row>
    <row r="28" spans="1:21" ht="15.6" x14ac:dyDescent="0.3">
      <c r="A28" s="1">
        <v>26</v>
      </c>
      <c r="B28" s="1">
        <v>788</v>
      </c>
      <c r="C28" s="3">
        <v>142.90443661973208</v>
      </c>
      <c r="E28" s="4" t="s">
        <v>9</v>
      </c>
      <c r="M28">
        <f t="shared" si="0"/>
        <v>6.6694980898578793</v>
      </c>
      <c r="N28">
        <f t="shared" si="1"/>
        <v>4.9621761314778903</v>
      </c>
      <c r="O28">
        <f t="shared" si="2"/>
        <v>133.2611451095182</v>
      </c>
      <c r="P28" s="7">
        <f t="shared" si="3"/>
        <v>9.643291510213885</v>
      </c>
      <c r="Q28" s="7">
        <f t="shared" si="4"/>
        <v>92.993071150963189</v>
      </c>
      <c r="R28">
        <f t="shared" si="5"/>
        <v>788</v>
      </c>
      <c r="S28">
        <f t="shared" si="6"/>
        <v>620944</v>
      </c>
      <c r="T28">
        <f t="shared" si="7"/>
        <v>489303872</v>
      </c>
      <c r="U28">
        <f t="shared" si="8"/>
        <v>385571451136</v>
      </c>
    </row>
    <row r="29" spans="1:21" ht="15.6" x14ac:dyDescent="0.3">
      <c r="A29" s="1">
        <v>27</v>
      </c>
      <c r="B29" s="1">
        <v>1728</v>
      </c>
      <c r="C29" s="3">
        <v>650.61816227031807</v>
      </c>
      <c r="M29">
        <f t="shared" si="0"/>
        <v>7.4547199493640006</v>
      </c>
      <c r="N29">
        <f t="shared" si="1"/>
        <v>6.4779229298351506</v>
      </c>
      <c r="O29">
        <f t="shared" si="2"/>
        <v>729.26158972643111</v>
      </c>
      <c r="P29" s="7">
        <f t="shared" si="3"/>
        <v>-78.643427456113045</v>
      </c>
      <c r="Q29" s="7">
        <f t="shared" si="4"/>
        <v>6184.7886820449148</v>
      </c>
      <c r="R29">
        <f t="shared" si="5"/>
        <v>1728</v>
      </c>
      <c r="S29">
        <f t="shared" si="6"/>
        <v>2985984</v>
      </c>
      <c r="T29">
        <f t="shared" si="7"/>
        <v>5159780352</v>
      </c>
      <c r="U29">
        <f t="shared" si="8"/>
        <v>8916100448256</v>
      </c>
    </row>
    <row r="30" spans="1:21" ht="15.6" x14ac:dyDescent="0.3">
      <c r="A30" s="1">
        <v>28</v>
      </c>
      <c r="B30" s="1">
        <v>1773</v>
      </c>
      <c r="C30" s="3">
        <v>639.25611264649353</v>
      </c>
      <c r="M30">
        <f t="shared" si="0"/>
        <v>7.4804283060742076</v>
      </c>
      <c r="N30">
        <f t="shared" si="1"/>
        <v>6.4603051763414463</v>
      </c>
      <c r="O30">
        <f t="shared" si="2"/>
        <v>770.99494020070654</v>
      </c>
      <c r="P30" s="7">
        <f t="shared" si="3"/>
        <v>-131.738827554213</v>
      </c>
      <c r="Q30" s="7">
        <f t="shared" si="4"/>
        <v>17355.11868535867</v>
      </c>
      <c r="R30">
        <f t="shared" si="5"/>
        <v>1773</v>
      </c>
      <c r="S30">
        <f t="shared" si="6"/>
        <v>3143529</v>
      </c>
      <c r="T30">
        <f t="shared" si="7"/>
        <v>5573476917</v>
      </c>
      <c r="U30">
        <f t="shared" si="8"/>
        <v>9881774573841</v>
      </c>
    </row>
    <row r="31" spans="1:21" ht="15.6" x14ac:dyDescent="0.3">
      <c r="A31" s="1">
        <v>29</v>
      </c>
      <c r="B31" s="1">
        <v>1679</v>
      </c>
      <c r="C31" s="3">
        <v>581.83350145662973</v>
      </c>
      <c r="M31">
        <f t="shared" si="0"/>
        <v>7.4259536570775406</v>
      </c>
      <c r="N31">
        <f t="shared" si="1"/>
        <v>6.3661843268313305</v>
      </c>
      <c r="O31">
        <f t="shared" si="2"/>
        <v>685.23638429929065</v>
      </c>
      <c r="P31" s="7">
        <f t="shared" si="3"/>
        <v>-103.40288284266092</v>
      </c>
      <c r="Q31" s="7">
        <f t="shared" si="4"/>
        <v>10692.156180173059</v>
      </c>
      <c r="R31">
        <f t="shared" si="5"/>
        <v>1679</v>
      </c>
      <c r="S31">
        <f t="shared" si="6"/>
        <v>2819041</v>
      </c>
      <c r="T31">
        <f t="shared" si="7"/>
        <v>4733169839</v>
      </c>
      <c r="U31">
        <f t="shared" si="8"/>
        <v>7946992159681</v>
      </c>
    </row>
    <row r="32" spans="1:21" ht="15.6" x14ac:dyDescent="0.3">
      <c r="A32" s="1">
        <v>30</v>
      </c>
      <c r="B32" s="1">
        <v>1085</v>
      </c>
      <c r="C32" s="3">
        <v>284.30810657697816</v>
      </c>
      <c r="M32">
        <f t="shared" si="0"/>
        <v>6.9893352659745602</v>
      </c>
      <c r="N32">
        <f t="shared" si="1"/>
        <v>5.6500585324149712</v>
      </c>
      <c r="O32">
        <f t="shared" si="2"/>
        <v>266.3051151720054</v>
      </c>
      <c r="P32" s="7">
        <f t="shared" si="3"/>
        <v>18.002991404972761</v>
      </c>
      <c r="Q32" s="7">
        <f t="shared" si="4"/>
        <v>324.1076995275231</v>
      </c>
      <c r="R32">
        <f t="shared" si="5"/>
        <v>1085</v>
      </c>
      <c r="S32">
        <f t="shared" si="6"/>
        <v>1177225</v>
      </c>
      <c r="T32">
        <f t="shared" si="7"/>
        <v>1277289125</v>
      </c>
      <c r="U32">
        <f t="shared" si="8"/>
        <v>1385858700625</v>
      </c>
    </row>
    <row r="33" spans="1:21" ht="15.6" x14ac:dyDescent="0.3">
      <c r="A33" s="1">
        <v>31</v>
      </c>
      <c r="B33" s="1">
        <v>1214</v>
      </c>
      <c r="C33" s="3">
        <v>333.84324724800251</v>
      </c>
      <c r="M33">
        <f t="shared" si="0"/>
        <v>7.1016759716194438</v>
      </c>
      <c r="N33">
        <f t="shared" si="1"/>
        <v>5.8106715631950205</v>
      </c>
      <c r="O33">
        <f t="shared" si="2"/>
        <v>339.61742556233162</v>
      </c>
      <c r="P33" s="7">
        <f t="shared" si="3"/>
        <v>-5.7741783143291059</v>
      </c>
      <c r="Q33" s="7">
        <f t="shared" si="4"/>
        <v>33.341135205668515</v>
      </c>
      <c r="R33">
        <f t="shared" si="5"/>
        <v>1214</v>
      </c>
      <c r="S33">
        <f t="shared" si="6"/>
        <v>1473796</v>
      </c>
      <c r="T33">
        <f t="shared" si="7"/>
        <v>1789188344</v>
      </c>
      <c r="U33">
        <f t="shared" si="8"/>
        <v>2172074649616</v>
      </c>
    </row>
    <row r="34" spans="1:21" ht="15.6" x14ac:dyDescent="0.3">
      <c r="A34" s="1">
        <v>32</v>
      </c>
      <c r="B34" s="1">
        <v>1422</v>
      </c>
      <c r="C34" s="3">
        <v>473.22466375875757</v>
      </c>
      <c r="E34">
        <f t="array" ref="E34:F38">LINEST(N3:N82,M3:M82,1,1)</f>
        <v>2.1646389241013209</v>
      </c>
      <c r="F34">
        <v>-9.5447444693807402</v>
      </c>
      <c r="I34">
        <f>F34</f>
        <v>-9.5447444693807402</v>
      </c>
      <c r="M34">
        <f t="shared" si="0"/>
        <v>7.259819610363186</v>
      </c>
      <c r="N34">
        <f t="shared" si="1"/>
        <v>6.1595702519605871</v>
      </c>
      <c r="O34">
        <f t="shared" si="2"/>
        <v>478.25479823225567</v>
      </c>
      <c r="P34" s="7">
        <f t="shared" si="3"/>
        <v>-5.0301344734980944</v>
      </c>
      <c r="Q34" s="7">
        <f t="shared" si="4"/>
        <v>25.302252821473953</v>
      </c>
      <c r="R34">
        <f t="shared" si="5"/>
        <v>1422</v>
      </c>
      <c r="S34">
        <f t="shared" si="6"/>
        <v>2022084</v>
      </c>
      <c r="T34">
        <f t="shared" si="7"/>
        <v>2875403448</v>
      </c>
      <c r="U34">
        <f t="shared" si="8"/>
        <v>4088823703056</v>
      </c>
    </row>
    <row r="35" spans="1:21" ht="15.6" x14ac:dyDescent="0.3">
      <c r="A35" s="1">
        <v>33</v>
      </c>
      <c r="B35" s="1">
        <v>523</v>
      </c>
      <c r="C35" s="3">
        <v>81.922027102170318</v>
      </c>
      <c r="E35">
        <v>8.1999940619079656E-2</v>
      </c>
      <c r="F35">
        <v>0.58088464213244084</v>
      </c>
      <c r="I35">
        <f>EXP(I34)</f>
        <v>7.1576448520831092E-5</v>
      </c>
      <c r="M35">
        <f t="shared" si="0"/>
        <v>6.2595814640649232</v>
      </c>
      <c r="N35">
        <f t="shared" si="1"/>
        <v>4.4057679058845878</v>
      </c>
      <c r="O35">
        <f t="shared" si="2"/>
        <v>54.871232681918514</v>
      </c>
      <c r="P35" s="7">
        <f t="shared" si="3"/>
        <v>27.050794420251805</v>
      </c>
      <c r="Q35" s="7">
        <f t="shared" si="4"/>
        <v>731.74547876672614</v>
      </c>
      <c r="R35">
        <f t="shared" si="5"/>
        <v>523</v>
      </c>
      <c r="S35">
        <f t="shared" si="6"/>
        <v>273529</v>
      </c>
      <c r="T35">
        <f t="shared" si="7"/>
        <v>143055667</v>
      </c>
      <c r="U35">
        <f t="shared" si="8"/>
        <v>74818113841</v>
      </c>
    </row>
    <row r="36" spans="1:21" ht="15.6" x14ac:dyDescent="0.3">
      <c r="A36" s="1">
        <v>34</v>
      </c>
      <c r="B36" s="1">
        <v>1025</v>
      </c>
      <c r="C36" s="3">
        <v>264.82241703530207</v>
      </c>
      <c r="E36">
        <v>0.89933630307624557</v>
      </c>
      <c r="F36">
        <v>0.22233307257460558</v>
      </c>
      <c r="I36">
        <f>E34</f>
        <v>2.1646389241013209</v>
      </c>
      <c r="M36">
        <f t="shared" si="0"/>
        <v>6.932447891572509</v>
      </c>
      <c r="N36">
        <f t="shared" si="1"/>
        <v>5.5790594769574229</v>
      </c>
      <c r="O36">
        <f t="shared" si="2"/>
        <v>235.4508239190861</v>
      </c>
      <c r="P36" s="7">
        <f t="shared" si="3"/>
        <v>29.371593116215962</v>
      </c>
      <c r="Q36" s="7">
        <f t="shared" si="4"/>
        <v>862.69048218454486</v>
      </c>
      <c r="R36">
        <f t="shared" si="5"/>
        <v>1025</v>
      </c>
      <c r="S36">
        <f t="shared" si="6"/>
        <v>1050625</v>
      </c>
      <c r="T36">
        <f t="shared" si="7"/>
        <v>1076890625</v>
      </c>
      <c r="U36">
        <f t="shared" si="8"/>
        <v>1103812890625</v>
      </c>
    </row>
    <row r="37" spans="1:21" ht="15.6" x14ac:dyDescent="0.3">
      <c r="A37" s="1">
        <v>35</v>
      </c>
      <c r="B37" s="1">
        <v>1083</v>
      </c>
      <c r="C37" s="3">
        <v>291.93647997871238</v>
      </c>
      <c r="E37">
        <v>696.85729596320539</v>
      </c>
      <c r="F37">
        <v>78</v>
      </c>
      <c r="M37">
        <f t="shared" si="0"/>
        <v>6.9874902470009905</v>
      </c>
      <c r="N37">
        <f t="shared" si="1"/>
        <v>5.6765362442847813</v>
      </c>
      <c r="O37">
        <f t="shared" si="2"/>
        <v>265.24366685039138</v>
      </c>
      <c r="P37" s="7">
        <f t="shared" si="3"/>
        <v>26.692813128321006</v>
      </c>
      <c r="Q37" s="7">
        <f t="shared" si="4"/>
        <v>712.50627270346627</v>
      </c>
      <c r="R37">
        <f t="shared" si="5"/>
        <v>1083</v>
      </c>
      <c r="S37">
        <f t="shared" si="6"/>
        <v>1172889</v>
      </c>
      <c r="T37">
        <f t="shared" si="7"/>
        <v>1270238787</v>
      </c>
      <c r="U37">
        <f t="shared" si="8"/>
        <v>1375668606321</v>
      </c>
    </row>
    <row r="38" spans="1:21" ht="15.6" x14ac:dyDescent="0.3">
      <c r="A38" s="1">
        <v>36</v>
      </c>
      <c r="B38" s="1">
        <v>1466</v>
      </c>
      <c r="C38" s="3">
        <v>477.21560372108206</v>
      </c>
      <c r="E38">
        <v>34.447046481587776</v>
      </c>
      <c r="F38">
        <v>3.8556956225162566</v>
      </c>
      <c r="M38">
        <f t="shared" si="0"/>
        <v>7.2902928824465967</v>
      </c>
      <c r="N38">
        <f t="shared" si="1"/>
        <v>6.1679683881826435</v>
      </c>
      <c r="O38">
        <f t="shared" si="2"/>
        <v>510.86597300920232</v>
      </c>
      <c r="P38" s="7">
        <f t="shared" si="3"/>
        <v>-33.65036928812026</v>
      </c>
      <c r="Q38" s="7">
        <f t="shared" si="4"/>
        <v>1132.3473532268672</v>
      </c>
      <c r="R38">
        <f t="shared" si="5"/>
        <v>1466</v>
      </c>
      <c r="S38">
        <f t="shared" si="6"/>
        <v>2149156</v>
      </c>
      <c r="T38">
        <f t="shared" si="7"/>
        <v>3150662696</v>
      </c>
      <c r="U38">
        <f t="shared" si="8"/>
        <v>4618871512336</v>
      </c>
    </row>
    <row r="39" spans="1:21" ht="15.6" x14ac:dyDescent="0.3">
      <c r="A39" s="1">
        <v>37</v>
      </c>
      <c r="B39" s="1">
        <v>1642</v>
      </c>
      <c r="C39" s="3">
        <v>583.85213056868838</v>
      </c>
      <c r="M39">
        <f t="shared" si="0"/>
        <v>7.4036702900123732</v>
      </c>
      <c r="N39">
        <f t="shared" si="1"/>
        <v>6.3696477496864086</v>
      </c>
      <c r="O39">
        <f t="shared" si="2"/>
        <v>652.96819465702015</v>
      </c>
      <c r="P39" s="7">
        <f t="shared" si="3"/>
        <v>-69.116064088331768</v>
      </c>
      <c r="Q39" s="7">
        <f t="shared" si="4"/>
        <v>4777.030315062384</v>
      </c>
      <c r="R39">
        <f t="shared" si="5"/>
        <v>1642</v>
      </c>
      <c r="S39">
        <f t="shared" si="6"/>
        <v>2696164</v>
      </c>
      <c r="T39">
        <f t="shared" si="7"/>
        <v>4427101288</v>
      </c>
      <c r="U39">
        <f t="shared" si="8"/>
        <v>7269300314896</v>
      </c>
    </row>
    <row r="40" spans="1:21" ht="15.6" x14ac:dyDescent="0.3">
      <c r="A40" s="1">
        <v>38</v>
      </c>
      <c r="B40" s="1">
        <v>387</v>
      </c>
      <c r="C40" s="3">
        <v>6.0766327565575589</v>
      </c>
      <c r="M40">
        <f t="shared" si="0"/>
        <v>5.9584246930297819</v>
      </c>
      <c r="N40">
        <f t="shared" si="1"/>
        <v>1.8044507196268957</v>
      </c>
      <c r="O40">
        <f t="shared" si="2"/>
        <v>28.591044730388063</v>
      </c>
      <c r="P40" s="7">
        <f t="shared" si="3"/>
        <v>-22.514411973830505</v>
      </c>
      <c r="Q40" s="7">
        <f t="shared" si="4"/>
        <v>506.89874652736245</v>
      </c>
      <c r="R40">
        <f t="shared" si="5"/>
        <v>387</v>
      </c>
      <c r="S40">
        <f t="shared" si="6"/>
        <v>149769</v>
      </c>
      <c r="T40">
        <f t="shared" si="7"/>
        <v>57960603</v>
      </c>
      <c r="U40">
        <f t="shared" si="8"/>
        <v>22430753361</v>
      </c>
    </row>
    <row r="41" spans="1:21" ht="15.6" x14ac:dyDescent="0.3">
      <c r="A41" s="1">
        <v>39</v>
      </c>
      <c r="B41" s="1">
        <v>704</v>
      </c>
      <c r="C41" s="3">
        <v>144.03817458513498</v>
      </c>
      <c r="M41">
        <f t="shared" si="0"/>
        <v>6.5567783561580422</v>
      </c>
      <c r="N41">
        <f t="shared" si="1"/>
        <v>4.9700783657285239</v>
      </c>
      <c r="O41">
        <f t="shared" si="2"/>
        <v>104.4087179326331</v>
      </c>
      <c r="P41" s="7">
        <f t="shared" si="3"/>
        <v>39.629456652501887</v>
      </c>
      <c r="Q41" s="7">
        <f t="shared" si="4"/>
        <v>1570.4938345725261</v>
      </c>
      <c r="R41">
        <f t="shared" si="5"/>
        <v>704</v>
      </c>
      <c r="S41">
        <f t="shared" si="6"/>
        <v>495616</v>
      </c>
      <c r="T41">
        <f t="shared" si="7"/>
        <v>348913664</v>
      </c>
      <c r="U41">
        <f t="shared" si="8"/>
        <v>245635219456</v>
      </c>
    </row>
    <row r="42" spans="1:21" ht="15.6" x14ac:dyDescent="0.3">
      <c r="A42" s="1">
        <v>40</v>
      </c>
      <c r="B42" s="1">
        <v>1177</v>
      </c>
      <c r="C42" s="3">
        <v>317.7933582099576</v>
      </c>
      <c r="E42" t="s">
        <v>12</v>
      </c>
      <c r="M42">
        <f t="shared" si="0"/>
        <v>7.0707241072602764</v>
      </c>
      <c r="N42">
        <f t="shared" si="1"/>
        <v>5.7614013546078153</v>
      </c>
      <c r="O42">
        <f t="shared" si="2"/>
        <v>317.60871042757418</v>
      </c>
      <c r="P42" s="7">
        <f t="shared" si="3"/>
        <v>0.18464778238342205</v>
      </c>
      <c r="Q42" s="7">
        <f t="shared" si="4"/>
        <v>3.4094803539115585E-2</v>
      </c>
      <c r="R42">
        <f t="shared" si="5"/>
        <v>1177</v>
      </c>
      <c r="S42">
        <f t="shared" si="6"/>
        <v>1385329</v>
      </c>
      <c r="T42">
        <f t="shared" si="7"/>
        <v>1630532233</v>
      </c>
      <c r="U42">
        <f t="shared" si="8"/>
        <v>1919136438241</v>
      </c>
    </row>
    <row r="43" spans="1:21" ht="15.6" x14ac:dyDescent="0.3">
      <c r="A43" s="1">
        <v>41</v>
      </c>
      <c r="B43" s="1">
        <v>1792</v>
      </c>
      <c r="C43" s="3">
        <v>691.25297230292756</v>
      </c>
      <c r="M43">
        <f t="shared" si="0"/>
        <v>7.4910875935348757</v>
      </c>
      <c r="N43">
        <f t="shared" si="1"/>
        <v>6.538505852723036</v>
      </c>
      <c r="O43">
        <f t="shared" si="2"/>
        <v>788.99131993641754</v>
      </c>
      <c r="P43" s="7">
        <f t="shared" si="3"/>
        <v>-97.73834763348998</v>
      </c>
      <c r="Q43" s="7">
        <f t="shared" si="4"/>
        <v>9552.7845981249357</v>
      </c>
      <c r="R43">
        <f t="shared" si="5"/>
        <v>1792</v>
      </c>
      <c r="S43">
        <f t="shared" si="6"/>
        <v>3211264</v>
      </c>
      <c r="T43">
        <f t="shared" si="7"/>
        <v>5754585088</v>
      </c>
      <c r="U43">
        <f t="shared" si="8"/>
        <v>10312216477696</v>
      </c>
    </row>
    <row r="44" spans="1:21" ht="15.6" x14ac:dyDescent="0.3">
      <c r="A44" s="1">
        <v>42</v>
      </c>
      <c r="B44" s="1">
        <v>2072</v>
      </c>
      <c r="C44" s="3">
        <v>871.09626870938314</v>
      </c>
      <c r="F44">
        <f>Q83</f>
        <v>2145.5743919102097</v>
      </c>
      <c r="M44">
        <f t="shared" si="0"/>
        <v>7.6362696033793735</v>
      </c>
      <c r="N44">
        <f t="shared" si="1"/>
        <v>6.769752497391706</v>
      </c>
      <c r="O44">
        <f t="shared" si="2"/>
        <v>1080.3301296663767</v>
      </c>
      <c r="P44" s="7">
        <f t="shared" si="3"/>
        <v>-209.23386095699357</v>
      </c>
      <c r="Q44" s="7">
        <f t="shared" si="4"/>
        <v>43778.808570970519</v>
      </c>
      <c r="R44">
        <f t="shared" si="5"/>
        <v>2072</v>
      </c>
      <c r="S44">
        <f t="shared" si="6"/>
        <v>4293184</v>
      </c>
      <c r="T44">
        <f t="shared" si="7"/>
        <v>8895477248</v>
      </c>
      <c r="U44">
        <f t="shared" si="8"/>
        <v>18431428857856</v>
      </c>
    </row>
    <row r="45" spans="1:21" ht="15.6" x14ac:dyDescent="0.3">
      <c r="A45" s="1">
        <v>43</v>
      </c>
      <c r="B45" s="1">
        <v>1178</v>
      </c>
      <c r="C45" s="3">
        <v>324.40408799183263</v>
      </c>
      <c r="F45">
        <f>_xlfn.VAR.P(C3:C82)</f>
        <v>26041.723048665914</v>
      </c>
      <c r="M45">
        <f t="shared" si="0"/>
        <v>7.0715733642115319</v>
      </c>
      <c r="N45">
        <f t="shared" si="1"/>
        <v>5.7819899238629437</v>
      </c>
      <c r="O45">
        <f t="shared" si="2"/>
        <v>318.19311853037868</v>
      </c>
      <c r="P45" s="7">
        <f t="shared" si="3"/>
        <v>6.2109694614539421</v>
      </c>
      <c r="Q45" s="7">
        <f t="shared" si="4"/>
        <v>38.576141651113474</v>
      </c>
      <c r="R45">
        <f t="shared" si="5"/>
        <v>1178</v>
      </c>
      <c r="S45">
        <f t="shared" si="6"/>
        <v>1387684</v>
      </c>
      <c r="T45">
        <f t="shared" si="7"/>
        <v>1634691752</v>
      </c>
      <c r="U45">
        <f t="shared" si="8"/>
        <v>1925666883856</v>
      </c>
    </row>
    <row r="46" spans="1:21" ht="15.6" x14ac:dyDescent="0.3">
      <c r="A46" s="1">
        <v>44</v>
      </c>
      <c r="B46" s="1">
        <v>1304</v>
      </c>
      <c r="C46" s="3">
        <v>372.89281111128241</v>
      </c>
      <c r="F46">
        <f>1-F44/F45</f>
        <v>0.91761012173040046</v>
      </c>
      <c r="M46">
        <f t="shared" si="0"/>
        <v>7.1731917424865985</v>
      </c>
      <c r="N46">
        <f t="shared" si="1"/>
        <v>5.9212910086703925</v>
      </c>
      <c r="O46">
        <f t="shared" si="2"/>
        <v>396.47999524507537</v>
      </c>
      <c r="P46" s="7">
        <f t="shared" si="3"/>
        <v>-23.58718413379296</v>
      </c>
      <c r="Q46" s="7">
        <f t="shared" si="4"/>
        <v>556.35525536145428</v>
      </c>
      <c r="R46">
        <f t="shared" si="5"/>
        <v>1304</v>
      </c>
      <c r="S46">
        <f t="shared" si="6"/>
        <v>1700416</v>
      </c>
      <c r="T46">
        <f t="shared" si="7"/>
        <v>2217342464</v>
      </c>
      <c r="U46">
        <f t="shared" si="8"/>
        <v>2891414573056</v>
      </c>
    </row>
    <row r="47" spans="1:21" ht="15.6" x14ac:dyDescent="0.3">
      <c r="A47" s="1">
        <v>45</v>
      </c>
      <c r="B47" s="1">
        <v>1308</v>
      </c>
      <c r="C47" s="3">
        <v>381.98446098080899</v>
      </c>
      <c r="M47">
        <f t="shared" si="0"/>
        <v>7.1762545320171442</v>
      </c>
      <c r="N47">
        <f t="shared" si="1"/>
        <v>5.9453799297184906</v>
      </c>
      <c r="O47">
        <f t="shared" si="2"/>
        <v>399.11732443991718</v>
      </c>
      <c r="P47" s="7">
        <f t="shared" si="3"/>
        <v>-17.132863459108194</v>
      </c>
      <c r="Q47" s="7">
        <f t="shared" si="4"/>
        <v>293.53501030844478</v>
      </c>
      <c r="R47">
        <f t="shared" si="5"/>
        <v>1308</v>
      </c>
      <c r="S47">
        <f t="shared" si="6"/>
        <v>1710864</v>
      </c>
      <c r="T47">
        <f t="shared" si="7"/>
        <v>2237810112</v>
      </c>
      <c r="U47">
        <f t="shared" si="8"/>
        <v>2927055626496</v>
      </c>
    </row>
    <row r="48" spans="1:21" ht="15.6" x14ac:dyDescent="0.3">
      <c r="A48" s="1">
        <v>46</v>
      </c>
      <c r="B48" s="1">
        <v>1416</v>
      </c>
      <c r="C48" s="3">
        <v>479.37539586931905</v>
      </c>
      <c r="E48" t="s">
        <v>10</v>
      </c>
      <c r="M48">
        <f t="shared" si="0"/>
        <v>7.255591274253665</v>
      </c>
      <c r="N48">
        <f t="shared" si="1"/>
        <v>6.1724839979241919</v>
      </c>
      <c r="O48">
        <f t="shared" si="2"/>
        <v>473.89738941772254</v>
      </c>
      <c r="P48" s="7">
        <f t="shared" si="3"/>
        <v>5.4780064515965137</v>
      </c>
      <c r="Q48" s="7">
        <f t="shared" si="4"/>
        <v>30.008554683733028</v>
      </c>
      <c r="R48">
        <f t="shared" si="5"/>
        <v>1416</v>
      </c>
      <c r="S48">
        <f t="shared" si="6"/>
        <v>2005056</v>
      </c>
      <c r="T48">
        <f t="shared" si="7"/>
        <v>2839159296</v>
      </c>
      <c r="U48">
        <f t="shared" si="8"/>
        <v>4020249563136</v>
      </c>
    </row>
    <row r="49" spans="1:21" ht="15.6" x14ac:dyDescent="0.3">
      <c r="A49" s="1">
        <v>47</v>
      </c>
      <c r="B49" s="1">
        <v>1185</v>
      </c>
      <c r="C49" s="3">
        <v>319.68533486457989</v>
      </c>
      <c r="E49" t="s">
        <v>11</v>
      </c>
      <c r="M49">
        <f t="shared" si="0"/>
        <v>7.0774980535692311</v>
      </c>
      <c r="N49">
        <f t="shared" si="1"/>
        <v>5.7673371834608957</v>
      </c>
      <c r="O49">
        <f t="shared" si="2"/>
        <v>322.30016559944579</v>
      </c>
      <c r="P49" s="7">
        <f t="shared" si="3"/>
        <v>-2.6148307348659046</v>
      </c>
      <c r="Q49" s="7">
        <f t="shared" si="4"/>
        <v>6.8373397719993667</v>
      </c>
      <c r="R49">
        <f t="shared" si="5"/>
        <v>1185</v>
      </c>
      <c r="S49">
        <f t="shared" si="6"/>
        <v>1404225</v>
      </c>
      <c r="T49">
        <f t="shared" si="7"/>
        <v>1664006625</v>
      </c>
      <c r="U49">
        <f t="shared" si="8"/>
        <v>1971847850625</v>
      </c>
    </row>
    <row r="50" spans="1:21" ht="15.6" x14ac:dyDescent="0.3">
      <c r="A50" s="1">
        <v>48</v>
      </c>
      <c r="B50" s="1">
        <v>1220</v>
      </c>
      <c r="C50" s="3">
        <v>351.96716750223464</v>
      </c>
      <c r="M50">
        <f t="shared" si="0"/>
        <v>7.1066061377273027</v>
      </c>
      <c r="N50">
        <f t="shared" si="1"/>
        <v>5.8635378971064149</v>
      </c>
      <c r="O50">
        <f t="shared" si="2"/>
        <v>343.26124160546459</v>
      </c>
      <c r="P50" s="7">
        <f t="shared" si="3"/>
        <v>8.7059258967700544</v>
      </c>
      <c r="Q50" s="7">
        <f t="shared" si="4"/>
        <v>75.79314572005147</v>
      </c>
      <c r="R50">
        <f t="shared" si="5"/>
        <v>1220</v>
      </c>
      <c r="S50">
        <f t="shared" si="6"/>
        <v>1488400</v>
      </c>
      <c r="T50">
        <f t="shared" si="7"/>
        <v>1815848000</v>
      </c>
      <c r="U50">
        <f t="shared" si="8"/>
        <v>2215334560000</v>
      </c>
    </row>
    <row r="51" spans="1:21" ht="15.6" x14ac:dyDescent="0.3">
      <c r="A51" s="1">
        <v>49</v>
      </c>
      <c r="B51" s="1">
        <v>1311</v>
      </c>
      <c r="C51" s="3">
        <v>420.92488614518209</v>
      </c>
      <c r="E51" s="4" t="s">
        <v>13</v>
      </c>
      <c r="M51">
        <f t="shared" si="0"/>
        <v>7.1785454837636999</v>
      </c>
      <c r="N51">
        <f t="shared" si="1"/>
        <v>6.0424544000566431</v>
      </c>
      <c r="O51">
        <f t="shared" si="2"/>
        <v>401.10149627822568</v>
      </c>
      <c r="P51" s="7">
        <f t="shared" si="3"/>
        <v>19.823389866956404</v>
      </c>
      <c r="Q51" s="7">
        <f t="shared" si="4"/>
        <v>392.96678581734983</v>
      </c>
      <c r="R51">
        <f t="shared" si="5"/>
        <v>1311</v>
      </c>
      <c r="S51">
        <f t="shared" si="6"/>
        <v>1718721</v>
      </c>
      <c r="T51">
        <f t="shared" si="7"/>
        <v>2253243231</v>
      </c>
      <c r="U51">
        <f t="shared" si="8"/>
        <v>2954001875841</v>
      </c>
    </row>
    <row r="52" spans="1:21" ht="15.6" x14ac:dyDescent="0.3">
      <c r="A52" s="1">
        <v>50</v>
      </c>
      <c r="B52" s="1">
        <v>1288</v>
      </c>
      <c r="C52" s="3">
        <v>390.97827850134473</v>
      </c>
      <c r="M52">
        <f t="shared" si="0"/>
        <v>7.1608459066642993</v>
      </c>
      <c r="N52">
        <f t="shared" si="1"/>
        <v>5.9686520047372005</v>
      </c>
      <c r="O52">
        <f t="shared" si="2"/>
        <v>386.02468171074071</v>
      </c>
      <c r="P52" s="7">
        <f t="shared" si="3"/>
        <v>4.9535967906040241</v>
      </c>
      <c r="Q52" s="7">
        <f t="shared" si="4"/>
        <v>24.538121163882487</v>
      </c>
      <c r="R52">
        <f t="shared" si="5"/>
        <v>1288</v>
      </c>
      <c r="S52">
        <f t="shared" si="6"/>
        <v>1658944</v>
      </c>
      <c r="T52">
        <f t="shared" si="7"/>
        <v>2136719872</v>
      </c>
      <c r="U52">
        <f t="shared" si="8"/>
        <v>2752095195136</v>
      </c>
    </row>
    <row r="53" spans="1:21" ht="15.6" x14ac:dyDescent="0.3">
      <c r="A53" s="1">
        <v>51</v>
      </c>
      <c r="B53" s="1">
        <v>918</v>
      </c>
      <c r="C53" s="3">
        <v>208.52247163041443</v>
      </c>
      <c r="M53">
        <f t="shared" si="0"/>
        <v>6.8221973906204907</v>
      </c>
      <c r="N53">
        <f t="shared" si="1"/>
        <v>5.3400468130351735</v>
      </c>
      <c r="O53">
        <f t="shared" si="2"/>
        <v>185.46191486338344</v>
      </c>
      <c r="P53" s="7">
        <f t="shared" si="3"/>
        <v>23.060556767030988</v>
      </c>
      <c r="Q53" s="7">
        <f t="shared" si="4"/>
        <v>531.78927840545873</v>
      </c>
      <c r="R53">
        <f t="shared" si="5"/>
        <v>918</v>
      </c>
      <c r="S53">
        <f t="shared" si="6"/>
        <v>842724</v>
      </c>
      <c r="T53">
        <f t="shared" si="7"/>
        <v>773620632</v>
      </c>
      <c r="U53">
        <f t="shared" si="8"/>
        <v>710183740176</v>
      </c>
    </row>
    <row r="54" spans="1:21" ht="15.6" x14ac:dyDescent="0.3">
      <c r="A54" s="1">
        <v>52</v>
      </c>
      <c r="B54" s="1">
        <v>809</v>
      </c>
      <c r="C54" s="3">
        <v>182.76148414821051</v>
      </c>
      <c r="M54">
        <f t="shared" si="0"/>
        <v>6.6957989170584913</v>
      </c>
      <c r="N54">
        <f t="shared" si="1"/>
        <v>5.2081819374117719</v>
      </c>
      <c r="O54">
        <f t="shared" si="2"/>
        <v>141.06806359521636</v>
      </c>
      <c r="P54" s="7">
        <f t="shared" si="3"/>
        <v>41.693420552994155</v>
      </c>
      <c r="Q54" s="7">
        <f t="shared" si="4"/>
        <v>1738.3413174088355</v>
      </c>
      <c r="R54">
        <f t="shared" si="5"/>
        <v>809</v>
      </c>
      <c r="S54">
        <f t="shared" si="6"/>
        <v>654481</v>
      </c>
      <c r="T54">
        <f t="shared" si="7"/>
        <v>529475129</v>
      </c>
      <c r="U54">
        <f t="shared" si="8"/>
        <v>428345379361</v>
      </c>
    </row>
    <row r="55" spans="1:21" ht="15.6" x14ac:dyDescent="0.3">
      <c r="A55" s="1">
        <v>53</v>
      </c>
      <c r="B55" s="1">
        <v>1188</v>
      </c>
      <c r="C55" s="3">
        <v>317.70552840673895</v>
      </c>
      <c r="M55">
        <f t="shared" si="0"/>
        <v>7.0800264999225906</v>
      </c>
      <c r="N55">
        <f t="shared" si="1"/>
        <v>5.7611249424672826</v>
      </c>
      <c r="O55">
        <f t="shared" si="2"/>
        <v>324.06900646149421</v>
      </c>
      <c r="P55" s="7">
        <f t="shared" si="3"/>
        <v>-6.3634780547552623</v>
      </c>
      <c r="Q55" s="7">
        <f t="shared" si="4"/>
        <v>40.493852953351819</v>
      </c>
      <c r="R55">
        <f t="shared" si="5"/>
        <v>1188</v>
      </c>
      <c r="S55">
        <f t="shared" si="6"/>
        <v>1411344</v>
      </c>
      <c r="T55">
        <f t="shared" si="7"/>
        <v>1676676672</v>
      </c>
      <c r="U55">
        <f t="shared" si="8"/>
        <v>1991891886336</v>
      </c>
    </row>
    <row r="56" spans="1:21" ht="15.6" x14ac:dyDescent="0.3">
      <c r="A56" s="1">
        <v>54</v>
      </c>
      <c r="B56" s="1">
        <v>1394</v>
      </c>
      <c r="C56" s="3">
        <v>441.17210681969129</v>
      </c>
      <c r="M56">
        <f t="shared" si="0"/>
        <v>7.2399325913204695</v>
      </c>
      <c r="N56">
        <f t="shared" si="1"/>
        <v>6.0894350642105675</v>
      </c>
      <c r="O56">
        <f t="shared" si="2"/>
        <v>458.1036303508767</v>
      </c>
      <c r="P56" s="7">
        <f t="shared" si="3"/>
        <v>-16.931523531185405</v>
      </c>
      <c r="Q56" s="7">
        <f t="shared" si="4"/>
        <v>286.67648908708509</v>
      </c>
      <c r="R56">
        <f t="shared" si="5"/>
        <v>1394</v>
      </c>
      <c r="S56">
        <f t="shared" si="6"/>
        <v>1943236</v>
      </c>
      <c r="T56">
        <f t="shared" si="7"/>
        <v>2708870984</v>
      </c>
      <c r="U56">
        <f t="shared" si="8"/>
        <v>3776166151696</v>
      </c>
    </row>
    <row r="57" spans="1:21" ht="15.6" x14ac:dyDescent="0.3">
      <c r="A57" s="1">
        <v>55</v>
      </c>
      <c r="B57" s="1">
        <v>1435</v>
      </c>
      <c r="C57" s="3">
        <v>487.4902815864034</v>
      </c>
      <c r="E57">
        <f t="array" ref="E57:F61">LINEST(N3:N82,B3:B82,1,1)</f>
        <v>1.8693401310337951E-3</v>
      </c>
      <c r="F57">
        <v>3.4676163736451762</v>
      </c>
      <c r="I57">
        <f>F57</f>
        <v>3.4676163736451762</v>
      </c>
      <c r="M57">
        <f t="shared" si="0"/>
        <v>7.2689201281937219</v>
      </c>
      <c r="N57">
        <f t="shared" si="1"/>
        <v>6.1892703550318151</v>
      </c>
      <c r="O57">
        <f t="shared" si="2"/>
        <v>487.76950882335882</v>
      </c>
      <c r="P57" s="7">
        <f t="shared" si="3"/>
        <v>-0.27922723695542118</v>
      </c>
      <c r="Q57" s="7">
        <f t="shared" si="4"/>
        <v>7.7967849857758925E-2</v>
      </c>
      <c r="R57">
        <f t="shared" si="5"/>
        <v>1435</v>
      </c>
      <c r="S57">
        <f t="shared" si="6"/>
        <v>2059225</v>
      </c>
      <c r="T57">
        <f t="shared" si="7"/>
        <v>2954987875</v>
      </c>
      <c r="U57">
        <f t="shared" si="8"/>
        <v>4240407600625</v>
      </c>
    </row>
    <row r="58" spans="1:21" ht="15.6" x14ac:dyDescent="0.3">
      <c r="A58" s="1">
        <v>56</v>
      </c>
      <c r="B58" s="1">
        <v>1514</v>
      </c>
      <c r="C58" s="3">
        <v>494.78593427300831</v>
      </c>
      <c r="E58">
        <v>1.1627189466632797E-4</v>
      </c>
      <c r="F58">
        <v>0.14841854416225933</v>
      </c>
      <c r="I58">
        <f>EXP(I57)</f>
        <v>32.060231681265563</v>
      </c>
      <c r="M58">
        <f t="shared" si="0"/>
        <v>7.3225104339973939</v>
      </c>
      <c r="N58">
        <f t="shared" si="1"/>
        <v>6.2041252130184956</v>
      </c>
      <c r="O58">
        <f t="shared" si="2"/>
        <v>547.76515081705338</v>
      </c>
      <c r="P58" s="7">
        <f t="shared" si="3"/>
        <v>-52.979216544045073</v>
      </c>
      <c r="Q58" s="7">
        <f t="shared" si="4"/>
        <v>2806.7973856208191</v>
      </c>
      <c r="R58">
        <f t="shared" si="5"/>
        <v>1514</v>
      </c>
      <c r="S58">
        <f t="shared" si="6"/>
        <v>2292196</v>
      </c>
      <c r="T58">
        <f t="shared" si="7"/>
        <v>3470384744</v>
      </c>
      <c r="U58">
        <f t="shared" si="8"/>
        <v>5254162502416</v>
      </c>
    </row>
    <row r="59" spans="1:21" ht="15.6" x14ac:dyDescent="0.3">
      <c r="A59" s="1">
        <v>57</v>
      </c>
      <c r="B59" s="1">
        <v>1577</v>
      </c>
      <c r="C59" s="3">
        <v>550.24391157176092</v>
      </c>
      <c r="E59">
        <v>0.76818839066580513</v>
      </c>
      <c r="F59">
        <v>0.33739234349574543</v>
      </c>
      <c r="I59">
        <f>E57</f>
        <v>1.8693401310337951E-3</v>
      </c>
      <c r="M59">
        <f t="shared" si="0"/>
        <v>7.3632795869630385</v>
      </c>
      <c r="N59">
        <f t="shared" si="1"/>
        <v>6.3103616555053028</v>
      </c>
      <c r="O59">
        <f t="shared" si="2"/>
        <v>598.30289171303934</v>
      </c>
      <c r="P59" s="7">
        <f t="shared" si="3"/>
        <v>-48.058980141278425</v>
      </c>
      <c r="Q59" s="7">
        <f t="shared" si="4"/>
        <v>2309.6655722197943</v>
      </c>
      <c r="R59">
        <f t="shared" si="5"/>
        <v>1577</v>
      </c>
      <c r="S59">
        <f t="shared" si="6"/>
        <v>2486929</v>
      </c>
      <c r="T59">
        <f t="shared" si="7"/>
        <v>3921887033</v>
      </c>
      <c r="U59">
        <f t="shared" si="8"/>
        <v>6184815851041</v>
      </c>
    </row>
    <row r="60" spans="1:21" ht="15.6" x14ac:dyDescent="0.3">
      <c r="A60" s="1">
        <v>58</v>
      </c>
      <c r="B60" s="1">
        <v>1579</v>
      </c>
      <c r="C60" s="3">
        <v>566.77458947689797</v>
      </c>
      <c r="E60">
        <v>258.48012808344754</v>
      </c>
      <c r="F60">
        <v>78</v>
      </c>
      <c r="M60">
        <f t="shared" si="0"/>
        <v>7.364547014255642</v>
      </c>
      <c r="N60">
        <f t="shared" si="1"/>
        <v>6.3399616752605699</v>
      </c>
      <c r="O60">
        <f t="shared" si="2"/>
        <v>599.94660287720978</v>
      </c>
      <c r="P60" s="7">
        <f t="shared" si="3"/>
        <v>-33.172013400311812</v>
      </c>
      <c r="Q60" s="7">
        <f t="shared" si="4"/>
        <v>1100.3824730304664</v>
      </c>
      <c r="R60">
        <f t="shared" si="5"/>
        <v>1579</v>
      </c>
      <c r="S60">
        <f t="shared" si="6"/>
        <v>2493241</v>
      </c>
      <c r="T60">
        <f t="shared" si="7"/>
        <v>3936827539</v>
      </c>
      <c r="U60">
        <f t="shared" si="8"/>
        <v>6216250684081</v>
      </c>
    </row>
    <row r="61" spans="1:21" ht="15.6" x14ac:dyDescent="0.3">
      <c r="A61" s="1">
        <v>59</v>
      </c>
      <c r="B61" s="1">
        <v>1210</v>
      </c>
      <c r="C61" s="3">
        <v>358.42286596015435</v>
      </c>
      <c r="E61">
        <v>29.423721815039052</v>
      </c>
      <c r="F61">
        <v>8.8790202890649823</v>
      </c>
      <c r="M61">
        <f t="shared" si="0"/>
        <v>7.0983756385907864</v>
      </c>
      <c r="N61">
        <f t="shared" si="1"/>
        <v>5.8817134791776731</v>
      </c>
      <c r="O61">
        <f t="shared" si="2"/>
        <v>337.19983466337652</v>
      </c>
      <c r="P61" s="7">
        <f t="shared" si="3"/>
        <v>21.223031296777833</v>
      </c>
      <c r="Q61" s="7">
        <f t="shared" si="4"/>
        <v>450.41705742401138</v>
      </c>
      <c r="R61">
        <f t="shared" si="5"/>
        <v>1210</v>
      </c>
      <c r="S61">
        <f t="shared" si="6"/>
        <v>1464100</v>
      </c>
      <c r="T61">
        <f t="shared" si="7"/>
        <v>1771561000</v>
      </c>
      <c r="U61">
        <f t="shared" si="8"/>
        <v>2143588810000</v>
      </c>
    </row>
    <row r="62" spans="1:21" ht="15.6" x14ac:dyDescent="0.3">
      <c r="A62" s="1">
        <v>60</v>
      </c>
      <c r="B62" s="1">
        <v>1448</v>
      </c>
      <c r="C62" s="3">
        <v>478.9306292670874</v>
      </c>
      <c r="M62">
        <f t="shared" si="0"/>
        <v>7.2779385729456614</v>
      </c>
      <c r="N62">
        <f t="shared" si="1"/>
        <v>6.1715557628458342</v>
      </c>
      <c r="O62">
        <f t="shared" si="2"/>
        <v>497.38513863948327</v>
      </c>
      <c r="P62" s="7">
        <f t="shared" si="3"/>
        <v>-18.454509372395876</v>
      </c>
      <c r="Q62" s="7">
        <f t="shared" si="4"/>
        <v>340.56891617584722</v>
      </c>
      <c r="R62">
        <f t="shared" si="5"/>
        <v>1448</v>
      </c>
      <c r="S62">
        <f t="shared" si="6"/>
        <v>2096704</v>
      </c>
      <c r="T62">
        <f t="shared" si="7"/>
        <v>3036027392</v>
      </c>
      <c r="U62">
        <f t="shared" si="8"/>
        <v>4396167663616</v>
      </c>
    </row>
    <row r="63" spans="1:21" ht="15.6" x14ac:dyDescent="0.3">
      <c r="A63" s="1">
        <v>61</v>
      </c>
      <c r="B63" s="1">
        <v>1468</v>
      </c>
      <c r="C63" s="3">
        <v>493.29800285455929</v>
      </c>
      <c r="M63">
        <f t="shared" si="0"/>
        <v>7.2916562091744606</v>
      </c>
      <c r="N63">
        <f t="shared" si="1"/>
        <v>6.2011134596901618</v>
      </c>
      <c r="O63">
        <f t="shared" si="2"/>
        <v>512.37582151141635</v>
      </c>
      <c r="P63" s="7">
        <f t="shared" si="3"/>
        <v>-19.077818656857062</v>
      </c>
      <c r="Q63" s="7">
        <f t="shared" si="4"/>
        <v>363.96316470392338</v>
      </c>
      <c r="R63">
        <f t="shared" si="5"/>
        <v>1468</v>
      </c>
      <c r="S63">
        <f t="shared" si="6"/>
        <v>2155024</v>
      </c>
      <c r="T63">
        <f t="shared" si="7"/>
        <v>3163575232</v>
      </c>
      <c r="U63">
        <f t="shared" si="8"/>
        <v>4644128440576</v>
      </c>
    </row>
    <row r="64" spans="1:21" ht="15.6" x14ac:dyDescent="0.3">
      <c r="A64" s="1">
        <v>62</v>
      </c>
      <c r="B64" s="1">
        <v>1661</v>
      </c>
      <c r="C64" s="3">
        <v>601.21346018747522</v>
      </c>
      <c r="M64">
        <f t="shared" si="0"/>
        <v>7.415175109613295</v>
      </c>
      <c r="N64">
        <f t="shared" si="1"/>
        <v>6.3989500464962488</v>
      </c>
      <c r="O64">
        <f t="shared" si="2"/>
        <v>669.43374740539514</v>
      </c>
      <c r="P64" s="7">
        <f t="shared" si="3"/>
        <v>-68.220287217919918</v>
      </c>
      <c r="Q64" s="7">
        <f t="shared" si="4"/>
        <v>4654.0075880954873</v>
      </c>
      <c r="R64">
        <f t="shared" si="5"/>
        <v>1661</v>
      </c>
      <c r="S64">
        <f t="shared" si="6"/>
        <v>2758921</v>
      </c>
      <c r="T64">
        <f t="shared" si="7"/>
        <v>4582567781</v>
      </c>
      <c r="U64">
        <f t="shared" si="8"/>
        <v>7611645084241</v>
      </c>
    </row>
    <row r="65" spans="1:21" ht="15.6" x14ac:dyDescent="0.3">
      <c r="A65" s="1">
        <v>63</v>
      </c>
      <c r="B65" s="1">
        <v>989</v>
      </c>
      <c r="C65" s="3">
        <v>248.28473127612159</v>
      </c>
      <c r="E65" s="4" t="s">
        <v>14</v>
      </c>
      <c r="M65">
        <f t="shared" si="0"/>
        <v>6.8966943316227125</v>
      </c>
      <c r="N65">
        <f t="shared" si="1"/>
        <v>5.5145761975751046</v>
      </c>
      <c r="O65">
        <f t="shared" si="2"/>
        <v>217.91575180379925</v>
      </c>
      <c r="P65" s="7">
        <f t="shared" si="3"/>
        <v>30.368979472322337</v>
      </c>
      <c r="Q65" s="7">
        <f t="shared" si="4"/>
        <v>922.27491419033549</v>
      </c>
      <c r="R65">
        <f t="shared" si="5"/>
        <v>989</v>
      </c>
      <c r="S65">
        <f t="shared" si="6"/>
        <v>978121</v>
      </c>
      <c r="T65">
        <f t="shared" si="7"/>
        <v>967361669</v>
      </c>
      <c r="U65">
        <f t="shared" si="8"/>
        <v>956720690641</v>
      </c>
    </row>
    <row r="66" spans="1:21" ht="15.6" x14ac:dyDescent="0.3">
      <c r="A66" s="1">
        <v>64</v>
      </c>
      <c r="B66" s="1">
        <v>1007</v>
      </c>
      <c r="C66" s="3">
        <v>228.50123997389619</v>
      </c>
      <c r="M66">
        <f t="shared" si="0"/>
        <v>6.9147308927185627</v>
      </c>
      <c r="N66">
        <f t="shared" si="1"/>
        <v>5.4315416369011382</v>
      </c>
      <c r="O66">
        <f t="shared" si="2"/>
        <v>226.59202882576062</v>
      </c>
      <c r="P66" s="7">
        <f t="shared" si="3"/>
        <v>1.9092111481355687</v>
      </c>
      <c r="Q66" s="7">
        <f t="shared" si="4"/>
        <v>3.6450872081651364</v>
      </c>
      <c r="R66">
        <f t="shared" si="5"/>
        <v>1007</v>
      </c>
      <c r="S66">
        <f t="shared" si="6"/>
        <v>1014049</v>
      </c>
      <c r="T66">
        <f t="shared" si="7"/>
        <v>1021147343</v>
      </c>
      <c r="U66">
        <f t="shared" si="8"/>
        <v>1028295374401</v>
      </c>
    </row>
    <row r="67" spans="1:21" ht="15.6" x14ac:dyDescent="0.3">
      <c r="A67" s="1">
        <v>65</v>
      </c>
      <c r="B67" s="1">
        <v>1030</v>
      </c>
      <c r="C67" s="3">
        <v>251.13759490771184</v>
      </c>
      <c r="M67">
        <f t="shared" si="0"/>
        <v>6.9373140812236818</v>
      </c>
      <c r="N67">
        <f t="shared" si="1"/>
        <v>5.5260009758155579</v>
      </c>
      <c r="O67">
        <f t="shared" si="2"/>
        <v>237.94406369390771</v>
      </c>
      <c r="P67" s="7">
        <f t="shared" si="3"/>
        <v>13.193531213804135</v>
      </c>
      <c r="Q67" s="7">
        <f t="shared" si="4"/>
        <v>174.06926588962403</v>
      </c>
      <c r="R67">
        <f t="shared" si="5"/>
        <v>1030</v>
      </c>
      <c r="S67">
        <f t="shared" si="6"/>
        <v>1060900</v>
      </c>
      <c r="T67">
        <f t="shared" si="7"/>
        <v>1092727000</v>
      </c>
      <c r="U67">
        <f t="shared" si="8"/>
        <v>1125508810000</v>
      </c>
    </row>
    <row r="68" spans="1:21" ht="15.6" x14ac:dyDescent="0.3">
      <c r="A68" s="1">
        <v>66</v>
      </c>
      <c r="B68" s="1">
        <v>1099</v>
      </c>
      <c r="C68" s="3">
        <v>294.19226531333146</v>
      </c>
      <c r="M68">
        <f t="shared" ref="M68:M74" si="9">LN(B68)</f>
        <v>7.0021559544036212</v>
      </c>
      <c r="N68">
        <f t="shared" ref="N68:N74" si="10">LN(C68)</f>
        <v>5.6842335172484217</v>
      </c>
      <c r="O68">
        <f t="shared" ref="O68:O82" si="11">$I$35*B68^$I$36</f>
        <v>273.79916471819672</v>
      </c>
      <c r="P68" s="7">
        <f t="shared" ref="P68:P82" si="12">C68-O68</f>
        <v>20.39310059513474</v>
      </c>
      <c r="Q68" s="7">
        <f t="shared" ref="Q68:Q82" si="13">P68^2</f>
        <v>415.8785518832849</v>
      </c>
      <c r="R68">
        <f t="shared" ref="R68:R82" si="14">B68</f>
        <v>1099</v>
      </c>
      <c r="S68">
        <f t="shared" ref="S68:S82" si="15">R68^2</f>
        <v>1207801</v>
      </c>
      <c r="T68">
        <f t="shared" ref="T68:T82" si="16">R68^3</f>
        <v>1327373299</v>
      </c>
      <c r="U68">
        <f t="shared" ref="U68:U82" si="17">R68^4</f>
        <v>1458783255601</v>
      </c>
    </row>
    <row r="69" spans="1:21" ht="15.6" x14ac:dyDescent="0.3">
      <c r="A69" s="1">
        <v>67</v>
      </c>
      <c r="B69" s="1">
        <v>1197</v>
      </c>
      <c r="C69" s="3">
        <v>362.33726388946991</v>
      </c>
      <c r="E69">
        <f t="array" ref="E69:I73">LINEST(C3:C82,R3:U82,1,1)</f>
        <v>1.0561284858455788E-13</v>
      </c>
      <c r="F69">
        <v>2.0767063169017381E-8</v>
      </c>
      <c r="G69">
        <v>3.31596168881341E-5</v>
      </c>
      <c r="H69">
        <v>0.31633048223959798</v>
      </c>
      <c r="I69">
        <v>-117.69409985606947</v>
      </c>
      <c r="M69">
        <f t="shared" si="9"/>
        <v>7.0875737055579728</v>
      </c>
      <c r="N69">
        <f t="shared" si="10"/>
        <v>5.8925754462952824</v>
      </c>
      <c r="O69">
        <f t="shared" si="11"/>
        <v>329.40679670007</v>
      </c>
      <c r="P69" s="7">
        <f t="shared" si="12"/>
        <v>32.930467189399906</v>
      </c>
      <c r="Q69" s="7">
        <f t="shared" si="13"/>
        <v>1084.4156693121438</v>
      </c>
      <c r="R69">
        <f t="shared" si="14"/>
        <v>1197</v>
      </c>
      <c r="S69">
        <f t="shared" si="15"/>
        <v>1432809</v>
      </c>
      <c r="T69">
        <f t="shared" si="16"/>
        <v>1715072373</v>
      </c>
      <c r="U69">
        <f t="shared" si="17"/>
        <v>2052941630481</v>
      </c>
    </row>
    <row r="70" spans="1:21" ht="15.6" x14ac:dyDescent="0.3">
      <c r="A70" s="1">
        <v>68</v>
      </c>
      <c r="B70" s="1">
        <v>1386</v>
      </c>
      <c r="C70" s="3">
        <v>458.83310779155073</v>
      </c>
      <c r="E70">
        <v>4.9148248319090734E-11</v>
      </c>
      <c r="F70">
        <v>2.4369701295756191E-7</v>
      </c>
      <c r="G70">
        <v>4.2973463658207945E-4</v>
      </c>
      <c r="H70">
        <v>0.31584884270236768</v>
      </c>
      <c r="I70">
        <v>80.550179263072906</v>
      </c>
      <c r="M70">
        <f t="shared" si="9"/>
        <v>7.2341771797498486</v>
      </c>
      <c r="N70">
        <f t="shared" si="10"/>
        <v>6.1286865443595113</v>
      </c>
      <c r="O70">
        <f t="shared" si="11"/>
        <v>452.43180190134314</v>
      </c>
      <c r="P70" s="7">
        <f t="shared" si="12"/>
        <v>6.4013058902075954</v>
      </c>
      <c r="Q70" s="7">
        <f t="shared" si="13"/>
        <v>40.976717100006454</v>
      </c>
      <c r="R70">
        <f t="shared" si="14"/>
        <v>1386</v>
      </c>
      <c r="S70">
        <f t="shared" si="15"/>
        <v>1920996</v>
      </c>
      <c r="T70">
        <f t="shared" si="16"/>
        <v>2662500456</v>
      </c>
      <c r="U70">
        <f t="shared" si="17"/>
        <v>3690225632016</v>
      </c>
    </row>
    <row r="71" spans="1:21" ht="15.6" x14ac:dyDescent="0.3">
      <c r="A71" s="1">
        <v>69</v>
      </c>
      <c r="B71" s="1">
        <v>1498</v>
      </c>
      <c r="C71" s="3">
        <v>484.78131297252725</v>
      </c>
      <c r="E71">
        <v>0.9921674961001602</v>
      </c>
      <c r="F71">
        <v>14.750255042756859</v>
      </c>
      <c r="G71" t="e">
        <v>#N/A</v>
      </c>
      <c r="H71" t="e">
        <v>#N/A</v>
      </c>
      <c r="I71" t="e">
        <v>#N/A</v>
      </c>
      <c r="M71">
        <f t="shared" si="9"/>
        <v>7.3118861640771646</v>
      </c>
      <c r="N71">
        <f t="shared" si="10"/>
        <v>6.1836978881634472</v>
      </c>
      <c r="O71">
        <f t="shared" si="11"/>
        <v>535.31155863246363</v>
      </c>
      <c r="P71" s="7">
        <f t="shared" si="12"/>
        <v>-50.530245659936384</v>
      </c>
      <c r="Q71" s="7">
        <f t="shared" si="13"/>
        <v>2553.3057264535196</v>
      </c>
      <c r="R71">
        <f t="shared" si="14"/>
        <v>1498</v>
      </c>
      <c r="S71">
        <f t="shared" si="15"/>
        <v>2244004</v>
      </c>
      <c r="T71">
        <f t="shared" si="16"/>
        <v>3361517992</v>
      </c>
      <c r="U71">
        <f t="shared" si="17"/>
        <v>5035553952016</v>
      </c>
    </row>
    <row r="72" spans="1:21" ht="15.6" x14ac:dyDescent="0.3">
      <c r="A72" s="1">
        <v>70</v>
      </c>
      <c r="B72" s="1">
        <v>1672</v>
      </c>
      <c r="C72" s="3">
        <v>582.32558447850329</v>
      </c>
      <c r="E72">
        <v>2375.1204965577272</v>
      </c>
      <c r="F72">
        <v>75</v>
      </c>
      <c r="G72" t="e">
        <v>#N/A</v>
      </c>
      <c r="H72" t="e">
        <v>#N/A</v>
      </c>
      <c r="I72" t="e">
        <v>#N/A</v>
      </c>
      <c r="M72">
        <f t="shared" si="9"/>
        <v>7.4217757936446471</v>
      </c>
      <c r="N72">
        <f t="shared" si="10"/>
        <v>6.3670297148150263</v>
      </c>
      <c r="O72">
        <f t="shared" si="11"/>
        <v>679.06734108416367</v>
      </c>
      <c r="P72" s="7">
        <f t="shared" si="12"/>
        <v>-96.741756605660385</v>
      </c>
      <c r="Q72" s="7">
        <f t="shared" si="13"/>
        <v>9358.9674711488351</v>
      </c>
      <c r="R72">
        <f t="shared" si="14"/>
        <v>1672</v>
      </c>
      <c r="S72">
        <f t="shared" si="15"/>
        <v>2795584</v>
      </c>
      <c r="T72">
        <f t="shared" si="16"/>
        <v>4674216448</v>
      </c>
      <c r="U72">
        <f t="shared" si="17"/>
        <v>7815289901056</v>
      </c>
    </row>
    <row r="73" spans="1:21" ht="15.6" x14ac:dyDescent="0.3">
      <c r="A73" s="1">
        <v>71</v>
      </c>
      <c r="B73" s="1">
        <v>484</v>
      </c>
      <c r="C73" s="3">
        <v>27.593352516676809</v>
      </c>
      <c r="E73">
        <v>2067020.0921062971</v>
      </c>
      <c r="F73">
        <v>16317.75178697806</v>
      </c>
      <c r="G73" t="e">
        <v>#N/A</v>
      </c>
      <c r="H73" t="e">
        <v>#N/A</v>
      </c>
      <c r="I73" t="e">
        <v>#N/A</v>
      </c>
      <c r="M73">
        <f t="shared" si="9"/>
        <v>6.1820849067166321</v>
      </c>
      <c r="N73">
        <f t="shared" si="10"/>
        <v>3.3175748928688384</v>
      </c>
      <c r="O73">
        <f t="shared" si="11"/>
        <v>46.397109025088803</v>
      </c>
      <c r="P73" s="7">
        <f t="shared" si="12"/>
        <v>-18.803756508411993</v>
      </c>
      <c r="Q73" s="7">
        <f t="shared" si="13"/>
        <v>353.58125882764642</v>
      </c>
      <c r="R73">
        <f t="shared" si="14"/>
        <v>484</v>
      </c>
      <c r="S73">
        <f t="shared" si="15"/>
        <v>234256</v>
      </c>
      <c r="T73">
        <f t="shared" si="16"/>
        <v>113379904</v>
      </c>
      <c r="U73">
        <f t="shared" si="17"/>
        <v>54875873536</v>
      </c>
    </row>
    <row r="74" spans="1:21" ht="15.6" x14ac:dyDescent="0.3">
      <c r="A74" s="1">
        <v>72</v>
      </c>
      <c r="B74" s="1">
        <v>1060</v>
      </c>
      <c r="C74" s="3">
        <v>300.85195297144293</v>
      </c>
      <c r="M74">
        <f t="shared" si="9"/>
        <v>6.9660241871061128</v>
      </c>
      <c r="N74">
        <f t="shared" si="10"/>
        <v>5.7066182931574829</v>
      </c>
      <c r="O74">
        <f t="shared" si="11"/>
        <v>253.20074491306329</v>
      </c>
      <c r="P74" s="7">
        <f t="shared" si="12"/>
        <v>47.651208058379638</v>
      </c>
      <c r="Q74" s="7">
        <f t="shared" si="13"/>
        <v>2270.6376294229844</v>
      </c>
      <c r="R74">
        <f t="shared" si="14"/>
        <v>1060</v>
      </c>
      <c r="S74">
        <f t="shared" si="15"/>
        <v>1123600</v>
      </c>
      <c r="T74">
        <f t="shared" si="16"/>
        <v>1191016000</v>
      </c>
      <c r="U74">
        <f t="shared" si="17"/>
        <v>1262476960000</v>
      </c>
    </row>
    <row r="75" spans="1:21" ht="15.6" x14ac:dyDescent="0.3">
      <c r="A75" s="1">
        <v>73</v>
      </c>
      <c r="B75" s="1">
        <v>1612</v>
      </c>
      <c r="C75" s="3">
        <v>568.88541515058603</v>
      </c>
      <c r="M75">
        <f>LN(B75)</f>
        <v>7.3852309230665734</v>
      </c>
      <c r="N75">
        <f>LN(C75)</f>
        <v>6.3436790344980807</v>
      </c>
      <c r="O75">
        <f t="shared" si="11"/>
        <v>627.41854271041166</v>
      </c>
      <c r="P75" s="7">
        <f t="shared" si="12"/>
        <v>-58.53312755982563</v>
      </c>
      <c r="Q75" s="7">
        <f t="shared" si="13"/>
        <v>3426.1270219348185</v>
      </c>
      <c r="R75">
        <f t="shared" si="14"/>
        <v>1612</v>
      </c>
      <c r="S75">
        <f t="shared" si="15"/>
        <v>2598544</v>
      </c>
      <c r="T75">
        <f t="shared" si="16"/>
        <v>4188852928</v>
      </c>
      <c r="U75">
        <f t="shared" si="17"/>
        <v>6752430919936</v>
      </c>
    </row>
    <row r="76" spans="1:21" ht="15.6" x14ac:dyDescent="0.3">
      <c r="A76" s="1">
        <v>74</v>
      </c>
      <c r="B76" s="1">
        <v>1120</v>
      </c>
      <c r="C76" s="3">
        <v>318.81305380910521</v>
      </c>
      <c r="M76">
        <f t="shared" ref="M76:M82" si="18">LN(B76)</f>
        <v>7.0210839642891401</v>
      </c>
      <c r="N76">
        <f t="shared" ref="N76:N82" si="19">LN(C76)</f>
        <v>5.7646048927813585</v>
      </c>
      <c r="O76">
        <f t="shared" si="11"/>
        <v>285.25033669816156</v>
      </c>
      <c r="P76" s="7">
        <f t="shared" si="12"/>
        <v>33.562717110943652</v>
      </c>
      <c r="Q76" s="7">
        <f t="shared" si="13"/>
        <v>1126.4559798692299</v>
      </c>
      <c r="R76">
        <f t="shared" si="14"/>
        <v>1120</v>
      </c>
      <c r="S76">
        <f t="shared" si="15"/>
        <v>1254400</v>
      </c>
      <c r="T76">
        <f t="shared" si="16"/>
        <v>1404928000</v>
      </c>
      <c r="U76">
        <f t="shared" si="17"/>
        <v>1573519360000</v>
      </c>
    </row>
    <row r="77" spans="1:21" ht="15.6" x14ac:dyDescent="0.3">
      <c r="A77" s="1">
        <v>75</v>
      </c>
      <c r="B77" s="1">
        <v>947</v>
      </c>
      <c r="C77" s="3">
        <v>248.66019992856337</v>
      </c>
      <c r="E77" t="s">
        <v>15</v>
      </c>
      <c r="M77">
        <f t="shared" si="18"/>
        <v>6.8532990931860782</v>
      </c>
      <c r="N77">
        <f t="shared" si="19"/>
        <v>5.5160873055482895</v>
      </c>
      <c r="O77">
        <f t="shared" si="11"/>
        <v>198.37784221666081</v>
      </c>
      <c r="P77" s="7">
        <f t="shared" si="12"/>
        <v>50.282357711902563</v>
      </c>
      <c r="Q77" s="7">
        <f t="shared" si="13"/>
        <v>2528.3154970677269</v>
      </c>
      <c r="R77">
        <f t="shared" si="14"/>
        <v>947</v>
      </c>
      <c r="S77">
        <f t="shared" si="15"/>
        <v>896809</v>
      </c>
      <c r="T77">
        <f t="shared" si="16"/>
        <v>849278123</v>
      </c>
      <c r="U77">
        <f t="shared" si="17"/>
        <v>804266382481</v>
      </c>
    </row>
    <row r="78" spans="1:21" ht="15.6" x14ac:dyDescent="0.3">
      <c r="A78" s="1">
        <v>76</v>
      </c>
      <c r="B78" s="1">
        <v>1102</v>
      </c>
      <c r="C78" s="3">
        <v>300.91309022644379</v>
      </c>
      <c r="M78">
        <f t="shared" si="18"/>
        <v>7.0048819897128594</v>
      </c>
      <c r="N78">
        <f t="shared" si="19"/>
        <v>5.7068214862671605</v>
      </c>
      <c r="O78">
        <f t="shared" si="11"/>
        <v>275.41959760865626</v>
      </c>
      <c r="P78" s="7">
        <f t="shared" si="12"/>
        <v>25.493492617787524</v>
      </c>
      <c r="Q78" s="7">
        <f t="shared" si="13"/>
        <v>649.91816585318702</v>
      </c>
      <c r="R78">
        <f t="shared" si="14"/>
        <v>1102</v>
      </c>
      <c r="S78">
        <f t="shared" si="15"/>
        <v>1214404</v>
      </c>
      <c r="T78">
        <f t="shared" si="16"/>
        <v>1338273208</v>
      </c>
      <c r="U78">
        <f t="shared" si="17"/>
        <v>1474777075216</v>
      </c>
    </row>
    <row r="79" spans="1:21" ht="15.6" x14ac:dyDescent="0.3">
      <c r="A79" s="1">
        <v>77</v>
      </c>
      <c r="B79" s="1">
        <v>1302</v>
      </c>
      <c r="C79" s="3">
        <v>411.79260447709402</v>
      </c>
      <c r="F79">
        <f>_xlfn.T.INV.2T(0.05,75)</f>
        <v>1.9921021540022406</v>
      </c>
      <c r="M79">
        <f t="shared" si="18"/>
        <v>7.1716568227685142</v>
      </c>
      <c r="N79">
        <f t="shared" si="19"/>
        <v>6.0205198354161391</v>
      </c>
      <c r="O79">
        <f t="shared" si="11"/>
        <v>395.16485785207374</v>
      </c>
      <c r="P79" s="7">
        <f t="shared" si="12"/>
        <v>16.627746625020279</v>
      </c>
      <c r="Q79" s="7">
        <f t="shared" si="13"/>
        <v>276.48195782587328</v>
      </c>
      <c r="R79">
        <f t="shared" si="14"/>
        <v>1302</v>
      </c>
      <c r="S79">
        <f t="shared" si="15"/>
        <v>1695204</v>
      </c>
      <c r="T79">
        <f t="shared" si="16"/>
        <v>2207155608</v>
      </c>
      <c r="U79">
        <f t="shared" si="17"/>
        <v>2873716601616</v>
      </c>
    </row>
    <row r="80" spans="1:21" ht="15.6" x14ac:dyDescent="0.3">
      <c r="A80" s="1">
        <v>78</v>
      </c>
      <c r="B80" s="1">
        <v>1477</v>
      </c>
      <c r="C80" s="3">
        <v>487.30277133630108</v>
      </c>
      <c r="F80">
        <f>ABS(E69/E70)</f>
        <v>2.1488629238396377E-3</v>
      </c>
      <c r="G80" t="s">
        <v>16</v>
      </c>
      <c r="M80">
        <f t="shared" si="18"/>
        <v>7.2977682825313801</v>
      </c>
      <c r="N80">
        <f t="shared" si="19"/>
        <v>6.1888856369588812</v>
      </c>
      <c r="O80">
        <f t="shared" si="11"/>
        <v>519.19981758889878</v>
      </c>
      <c r="P80" s="7">
        <f t="shared" si="12"/>
        <v>-31.897046252597704</v>
      </c>
      <c r="Q80" s="7">
        <f t="shared" si="13"/>
        <v>1017.4215596403573</v>
      </c>
      <c r="R80">
        <f t="shared" si="14"/>
        <v>1477</v>
      </c>
      <c r="S80">
        <f t="shared" si="15"/>
        <v>2181529</v>
      </c>
      <c r="T80">
        <f t="shared" si="16"/>
        <v>3222118333</v>
      </c>
      <c r="U80">
        <f t="shared" si="17"/>
        <v>4759068777841</v>
      </c>
    </row>
    <row r="81" spans="1:21" ht="15.6" x14ac:dyDescent="0.3">
      <c r="A81" s="1">
        <v>79</v>
      </c>
      <c r="B81" s="1">
        <v>820</v>
      </c>
      <c r="C81" s="3">
        <v>155.31789986056205</v>
      </c>
      <c r="F81">
        <f>ABS(F69/F70)</f>
        <v>8.5216732519548019E-2</v>
      </c>
      <c r="G81" t="s">
        <v>16</v>
      </c>
      <c r="M81">
        <f t="shared" si="18"/>
        <v>6.7093043402582984</v>
      </c>
      <c r="N81">
        <f t="shared" si="19"/>
        <v>5.045473983400445</v>
      </c>
      <c r="O81">
        <f t="shared" si="11"/>
        <v>145.25297234685641</v>
      </c>
      <c r="P81" s="7">
        <f t="shared" si="12"/>
        <v>10.064927513705641</v>
      </c>
      <c r="Q81" s="7">
        <f t="shared" si="13"/>
        <v>101.30276585614881</v>
      </c>
      <c r="R81">
        <f t="shared" si="14"/>
        <v>820</v>
      </c>
      <c r="S81">
        <f t="shared" si="15"/>
        <v>672400</v>
      </c>
      <c r="T81">
        <f t="shared" si="16"/>
        <v>551368000</v>
      </c>
      <c r="U81">
        <f t="shared" si="17"/>
        <v>452121760000</v>
      </c>
    </row>
    <row r="82" spans="1:21" ht="15.6" x14ac:dyDescent="0.3">
      <c r="A82" s="1">
        <v>80</v>
      </c>
      <c r="B82" s="1">
        <v>1231</v>
      </c>
      <c r="C82" s="3">
        <v>350.51182644953508</v>
      </c>
      <c r="F82">
        <f>ABS(G69/G70)</f>
        <v>7.7163007273211973E-2</v>
      </c>
      <c r="G82" t="s">
        <v>16</v>
      </c>
      <c r="M82">
        <f>LN(B82)</f>
        <v>7.1155821261844538</v>
      </c>
      <c r="N82">
        <f t="shared" si="19"/>
        <v>5.8593944475588602</v>
      </c>
      <c r="O82">
        <f t="shared" si="11"/>
        <v>349.99594496349778</v>
      </c>
      <c r="P82" s="7">
        <f t="shared" si="12"/>
        <v>0.51588148603730133</v>
      </c>
      <c r="Q82" s="7">
        <f t="shared" si="13"/>
        <v>0.26613370763605432</v>
      </c>
      <c r="R82">
        <f t="shared" si="14"/>
        <v>1231</v>
      </c>
      <c r="S82">
        <f t="shared" si="15"/>
        <v>1515361</v>
      </c>
      <c r="T82">
        <f t="shared" si="16"/>
        <v>1865409391</v>
      </c>
      <c r="U82">
        <f t="shared" si="17"/>
        <v>2296318960321</v>
      </c>
    </row>
    <row r="83" spans="1:21" x14ac:dyDescent="0.3">
      <c r="F83">
        <f>ABS(H69/H70)</f>
        <v>1.0015249051828383</v>
      </c>
      <c r="G83" t="s">
        <v>16</v>
      </c>
      <c r="M83" s="8">
        <f>SUM(M3:M82)/80</f>
        <v>7.0774750920205802</v>
      </c>
      <c r="N83" s="8">
        <f t="shared" ref="N83:P83" si="20">SUM(N3:N82)/80</f>
        <v>5.775433599164586</v>
      </c>
      <c r="O83" s="8">
        <f t="shared" si="20"/>
        <v>382.67372621603431</v>
      </c>
      <c r="P83" s="8">
        <f t="shared" si="20"/>
        <v>-8.4406823884523892</v>
      </c>
      <c r="Q83" s="9">
        <f>SUM(Q3:Q82)/80-P83^2</f>
        <v>2145.5743919102097</v>
      </c>
    </row>
    <row r="84" spans="1:21" x14ac:dyDescent="0.3">
      <c r="F84">
        <f>ABS(I69/I70)</f>
        <v>1.4611277210406493</v>
      </c>
      <c r="G84" t="s">
        <v>16</v>
      </c>
    </row>
    <row r="86" spans="1:21" ht="16.2" x14ac:dyDescent="0.3">
      <c r="E86" s="4" t="s">
        <v>19</v>
      </c>
    </row>
    <row r="90" spans="1:21" x14ac:dyDescent="0.3">
      <c r="E90">
        <f t="array" ref="E90:H94">LINEST(C3:C82,R3:T82,1,1)</f>
        <v>2.128842322835783E-8</v>
      </c>
      <c r="F90">
        <v>3.2253583395298085E-5</v>
      </c>
      <c r="G90">
        <v>0.31697738958842037</v>
      </c>
      <c r="H90">
        <v>-117.85021531688459</v>
      </c>
    </row>
    <row r="91" spans="1:21" x14ac:dyDescent="0.3">
      <c r="E91">
        <v>2.2720554935603658E-8</v>
      </c>
      <c r="F91">
        <v>8.2498193057365255E-5</v>
      </c>
      <c r="G91">
        <v>9.4928563737124702E-2</v>
      </c>
      <c r="H91">
        <v>34.559309041970202</v>
      </c>
    </row>
    <row r="92" spans="1:21" x14ac:dyDescent="0.3">
      <c r="E92">
        <v>0.99216749561792728</v>
      </c>
      <c r="F92">
        <v>14.652893010395763</v>
      </c>
      <c r="G92" t="e">
        <v>#N/A</v>
      </c>
      <c r="H92" t="e">
        <v>#N/A</v>
      </c>
    </row>
    <row r="93" spans="1:21" x14ac:dyDescent="0.3">
      <c r="E93">
        <v>3209.0514939917684</v>
      </c>
      <c r="F93">
        <v>76</v>
      </c>
      <c r="G93" t="e">
        <v>#N/A</v>
      </c>
      <c r="H93" t="e">
        <v>#N/A</v>
      </c>
    </row>
    <row r="94" spans="1:21" x14ac:dyDescent="0.3">
      <c r="E94">
        <v>2067020.0911016432</v>
      </c>
      <c r="F94">
        <v>16317.752791631981</v>
      </c>
      <c r="G94" t="e">
        <v>#N/A</v>
      </c>
      <c r="H94" t="e">
        <v>#N/A</v>
      </c>
    </row>
    <row r="98" spans="1:7" x14ac:dyDescent="0.3">
      <c r="F98">
        <f>_xlfn.T.INV.2T(0.05,76)</f>
        <v>1.991672609644662</v>
      </c>
    </row>
    <row r="99" spans="1:7" x14ac:dyDescent="0.3">
      <c r="F99">
        <f>ABS(E90/E91)</f>
        <v>0.93696757357798321</v>
      </c>
      <c r="G99" t="s">
        <v>16</v>
      </c>
    </row>
    <row r="100" spans="1:7" x14ac:dyDescent="0.3">
      <c r="F100">
        <f>ABS(F90/F91)</f>
        <v>0.39096108896434256</v>
      </c>
      <c r="G100" t="s">
        <v>16</v>
      </c>
    </row>
    <row r="101" spans="1:7" x14ac:dyDescent="0.3">
      <c r="A101" t="s">
        <v>8</v>
      </c>
      <c r="F101">
        <f>ABS(G90/G91)</f>
        <v>3.3391149840441199</v>
      </c>
      <c r="G101" t="s">
        <v>17</v>
      </c>
    </row>
    <row r="102" spans="1:7" x14ac:dyDescent="0.3">
      <c r="F102">
        <f>ABS(H90/H91)</f>
        <v>3.4100859821520908</v>
      </c>
      <c r="G102" t="s">
        <v>17</v>
      </c>
    </row>
    <row r="103" spans="1:7" x14ac:dyDescent="0.3">
      <c r="A103">
        <f t="array" ref="A103:B107">LINEST(C3:C82,B3:B82,1,1)</f>
        <v>0.49297973338942497</v>
      </c>
      <c r="B103">
        <v>-234.38124827500002</v>
      </c>
    </row>
    <row r="104" spans="1:7" ht="16.2" x14ac:dyDescent="0.3">
      <c r="A104">
        <v>7.5048999321469488E-3</v>
      </c>
      <c r="B104">
        <v>9.5798415017594252</v>
      </c>
      <c r="E104" s="4" t="s">
        <v>18</v>
      </c>
    </row>
    <row r="105" spans="1:7" x14ac:dyDescent="0.3">
      <c r="A105">
        <v>0.98224397865576485</v>
      </c>
      <c r="B105">
        <v>21.777367463346305</v>
      </c>
    </row>
    <row r="106" spans="1:7" x14ac:dyDescent="0.3">
      <c r="A106">
        <v>4314.8759989536784</v>
      </c>
      <c r="B106">
        <v>78</v>
      </c>
    </row>
    <row r="107" spans="1:7" x14ac:dyDescent="0.3">
      <c r="A107">
        <v>2046346.0526698532</v>
      </c>
      <c r="B107">
        <v>36991.791223421918</v>
      </c>
    </row>
    <row r="108" spans="1:7" x14ac:dyDescent="0.3">
      <c r="E108">
        <f t="array" ref="E108:G112">LINEST(C3:C82,R3:S82,1,1)</f>
        <v>1.0884336538644007E-4</v>
      </c>
      <c r="F108">
        <v>0.2317659077863356</v>
      </c>
      <c r="G108">
        <v>-89.245476441987705</v>
      </c>
    </row>
    <row r="109" spans="1:7" x14ac:dyDescent="0.3">
      <c r="E109">
        <v>1.1134148100074031E-5</v>
      </c>
      <c r="F109">
        <v>2.7193116476847769E-2</v>
      </c>
      <c r="G109">
        <v>16.183523181723356</v>
      </c>
    </row>
    <row r="110" spans="1:7" x14ac:dyDescent="0.3">
      <c r="E110">
        <v>0.9920770190378041</v>
      </c>
      <c r="F110">
        <v>14.641271534354905</v>
      </c>
      <c r="G110" t="e">
        <v>#N/A</v>
      </c>
    </row>
    <row r="111" spans="1:7" x14ac:dyDescent="0.3">
      <c r="E111">
        <v>4820.7821544947001</v>
      </c>
      <c r="F111">
        <v>77</v>
      </c>
      <c r="G111" t="e">
        <v>#N/A</v>
      </c>
    </row>
    <row r="112" spans="1:7" x14ac:dyDescent="0.3">
      <c r="E112">
        <v>2066831.5978182864</v>
      </c>
      <c r="F112">
        <v>16506.246074988765</v>
      </c>
      <c r="G112" t="e">
        <v>#N/A</v>
      </c>
    </row>
    <row r="116" spans="5:7" x14ac:dyDescent="0.3">
      <c r="F116">
        <f>_xlfn.T.INV.2T(0.05,77)</f>
        <v>1.9912543953883848</v>
      </c>
    </row>
    <row r="117" spans="5:7" x14ac:dyDescent="0.3">
      <c r="F117">
        <f>ABS(E108/E109)</f>
        <v>9.7756347776365917</v>
      </c>
      <c r="G117" t="s">
        <v>17</v>
      </c>
    </row>
    <row r="118" spans="5:7" x14ac:dyDescent="0.3">
      <c r="F118">
        <f>ABS(F108/F109)</f>
        <v>8.5229623454031529</v>
      </c>
      <c r="G118" t="s">
        <v>17</v>
      </c>
    </row>
    <row r="119" spans="5:7" x14ac:dyDescent="0.3">
      <c r="F119">
        <f>ABS(G108/G109)</f>
        <v>5.5145888469314199</v>
      </c>
      <c r="G119" t="s">
        <v>17</v>
      </c>
    </row>
    <row r="121" spans="5:7" x14ac:dyDescent="0.3">
      <c r="E121" t="s">
        <v>20</v>
      </c>
    </row>
    <row r="122" spans="5:7" x14ac:dyDescent="0.3">
      <c r="E122" t="s">
        <v>21</v>
      </c>
    </row>
  </sheetData>
  <mergeCells count="1">
    <mergeCell ref="A1:A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84" workbookViewId="0">
      <selection activeCell="K7" sqref="K7"/>
    </sheetView>
  </sheetViews>
  <sheetFormatPr defaultRowHeight="14.4" x14ac:dyDescent="0.3"/>
  <cols>
    <col min="2" max="2" width="55.88671875" customWidth="1"/>
    <col min="3" max="3" width="41.33203125" customWidth="1"/>
    <col min="4" max="12" width="12.6640625" customWidth="1"/>
  </cols>
  <sheetData>
    <row r="1" spans="1:9" ht="30" customHeight="1" x14ac:dyDescent="0.3">
      <c r="A1" s="5" t="s">
        <v>0</v>
      </c>
      <c r="B1" s="2" t="s">
        <v>1</v>
      </c>
      <c r="C1" s="2" t="s">
        <v>2</v>
      </c>
    </row>
    <row r="2" spans="1:9" ht="30" customHeight="1" x14ac:dyDescent="0.3">
      <c r="A2" s="6"/>
      <c r="B2" s="2" t="s">
        <v>4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4</v>
      </c>
      <c r="I2" s="2" t="s">
        <v>4</v>
      </c>
    </row>
    <row r="3" spans="1:9" ht="15.6" x14ac:dyDescent="0.3">
      <c r="A3" s="1">
        <v>1</v>
      </c>
      <c r="B3" s="1">
        <v>1011</v>
      </c>
      <c r="C3" s="3">
        <f ca="1">0.0001*B3^2+0.25*B3-100+50*(RAND()-0.5)</f>
        <v>251.11386655451616</v>
      </c>
      <c r="D3" s="1">
        <f>B3</f>
        <v>1011</v>
      </c>
      <c r="E3" s="1">
        <f>D3^2</f>
        <v>1022121</v>
      </c>
      <c r="F3" s="1">
        <f>D3^3</f>
        <v>1033364331</v>
      </c>
      <c r="G3" s="1">
        <v>1011</v>
      </c>
      <c r="H3" s="1">
        <v>1011</v>
      </c>
      <c r="I3" s="1">
        <v>1011</v>
      </c>
    </row>
    <row r="4" spans="1:9" ht="15.6" x14ac:dyDescent="0.3">
      <c r="A4" s="1">
        <v>2</v>
      </c>
      <c r="B4" s="1">
        <v>799</v>
      </c>
      <c r="C4" s="3">
        <f t="shared" ref="C4:C67" ca="1" si="0">0.0001*B4^2+0.25*B4-100+50*(RAND()-0.5)</f>
        <v>180.07487307707916</v>
      </c>
      <c r="D4" s="1">
        <f t="shared" ref="D4:D67" si="1">B4</f>
        <v>799</v>
      </c>
      <c r="E4" s="1">
        <f t="shared" ref="E4:E67" si="2">D4^2</f>
        <v>638401</v>
      </c>
      <c r="F4" s="1">
        <f t="shared" ref="F4:F67" si="3">D4^3</f>
        <v>510082399</v>
      </c>
      <c r="I4" s="1">
        <v>1011</v>
      </c>
    </row>
    <row r="5" spans="1:9" ht="15.6" x14ac:dyDescent="0.3">
      <c r="A5" s="1">
        <v>3</v>
      </c>
      <c r="B5" s="1">
        <v>995</v>
      </c>
      <c r="C5" s="3">
        <f t="shared" ca="1" si="0"/>
        <v>240.88140344048398</v>
      </c>
      <c r="D5" s="1">
        <f t="shared" si="1"/>
        <v>995</v>
      </c>
      <c r="E5" s="1">
        <f t="shared" si="2"/>
        <v>990025</v>
      </c>
      <c r="F5" s="1">
        <f t="shared" si="3"/>
        <v>985074875</v>
      </c>
    </row>
    <row r="6" spans="1:9" ht="15.6" x14ac:dyDescent="0.3">
      <c r="A6" s="1">
        <v>4</v>
      </c>
      <c r="B6" s="1">
        <v>1243</v>
      </c>
      <c r="C6" s="3">
        <f t="shared" ca="1" si="0"/>
        <v>373.33234741973507</v>
      </c>
      <c r="D6" s="1">
        <f t="shared" si="1"/>
        <v>1243</v>
      </c>
      <c r="E6" s="1">
        <f t="shared" si="2"/>
        <v>1545049</v>
      </c>
      <c r="F6" s="1">
        <f t="shared" si="3"/>
        <v>1920495907</v>
      </c>
    </row>
    <row r="7" spans="1:9" ht="15.6" x14ac:dyDescent="0.3">
      <c r="A7" s="1">
        <v>5</v>
      </c>
      <c r="B7" s="1">
        <v>1507</v>
      </c>
      <c r="C7" s="3">
        <f t="shared" ca="1" si="0"/>
        <v>498.12055571365494</v>
      </c>
      <c r="D7" s="1">
        <f t="shared" si="1"/>
        <v>1507</v>
      </c>
      <c r="E7" s="1">
        <f t="shared" si="2"/>
        <v>2271049</v>
      </c>
      <c r="F7" s="1">
        <f t="shared" si="3"/>
        <v>3422470843</v>
      </c>
    </row>
    <row r="8" spans="1:9" ht="15.6" x14ac:dyDescent="0.3">
      <c r="A8" s="1">
        <v>6</v>
      </c>
      <c r="B8" s="1">
        <v>947</v>
      </c>
      <c r="C8" s="3">
        <f t="shared" ca="1" si="0"/>
        <v>245.87245402750241</v>
      </c>
      <c r="D8" s="1">
        <f t="shared" si="1"/>
        <v>947</v>
      </c>
      <c r="E8" s="1">
        <f t="shared" si="2"/>
        <v>896809</v>
      </c>
      <c r="F8" s="1">
        <f t="shared" si="3"/>
        <v>849278123</v>
      </c>
    </row>
    <row r="9" spans="1:9" ht="15.6" x14ac:dyDescent="0.3">
      <c r="A9" s="1">
        <v>7</v>
      </c>
      <c r="B9" s="1">
        <v>1015</v>
      </c>
      <c r="C9" s="3">
        <f t="shared" ca="1" si="0"/>
        <v>242.28019961074543</v>
      </c>
      <c r="D9" s="1">
        <f t="shared" si="1"/>
        <v>1015</v>
      </c>
      <c r="E9" s="1">
        <f t="shared" si="2"/>
        <v>1030225</v>
      </c>
      <c r="F9" s="1">
        <f t="shared" si="3"/>
        <v>1045678375</v>
      </c>
    </row>
    <row r="10" spans="1:9" ht="15.6" x14ac:dyDescent="0.3">
      <c r="A10" s="1">
        <v>8</v>
      </c>
      <c r="B10" s="1">
        <v>1169</v>
      </c>
      <c r="C10" s="3">
        <f t="shared" ca="1" si="0"/>
        <v>324.8896633111496</v>
      </c>
      <c r="D10" s="1">
        <f t="shared" si="1"/>
        <v>1169</v>
      </c>
      <c r="E10" s="1">
        <f t="shared" si="2"/>
        <v>1366561</v>
      </c>
      <c r="F10" s="1">
        <f t="shared" si="3"/>
        <v>1597509809</v>
      </c>
    </row>
    <row r="11" spans="1:9" ht="15.6" x14ac:dyDescent="0.3">
      <c r="A11" s="1">
        <v>9</v>
      </c>
      <c r="B11" s="1">
        <v>1051</v>
      </c>
      <c r="C11" s="3">
        <f t="shared" ca="1" si="0"/>
        <v>280.77552588701553</v>
      </c>
      <c r="D11" s="1">
        <f t="shared" si="1"/>
        <v>1051</v>
      </c>
      <c r="E11" s="1">
        <f t="shared" si="2"/>
        <v>1104601</v>
      </c>
      <c r="F11" s="1">
        <f t="shared" si="3"/>
        <v>1160935651</v>
      </c>
    </row>
    <row r="12" spans="1:9" ht="15.6" x14ac:dyDescent="0.3">
      <c r="A12" s="1">
        <v>10</v>
      </c>
      <c r="B12" s="1">
        <v>1372</v>
      </c>
      <c r="C12" s="3">
        <f t="shared" ca="1" si="0"/>
        <v>426.00438481910106</v>
      </c>
      <c r="D12" s="1">
        <f t="shared" si="1"/>
        <v>1372</v>
      </c>
      <c r="E12" s="1">
        <f t="shared" si="2"/>
        <v>1882384</v>
      </c>
      <c r="F12" s="1">
        <f t="shared" si="3"/>
        <v>2582630848</v>
      </c>
    </row>
    <row r="13" spans="1:9" ht="15.6" x14ac:dyDescent="0.3">
      <c r="A13" s="1">
        <v>11</v>
      </c>
      <c r="B13" s="1">
        <v>1463</v>
      </c>
      <c r="C13" s="3">
        <f t="shared" ca="1" si="0"/>
        <v>475.47252003878299</v>
      </c>
      <c r="D13" s="1">
        <f t="shared" si="1"/>
        <v>1463</v>
      </c>
      <c r="E13" s="1">
        <f t="shared" si="2"/>
        <v>2140369</v>
      </c>
      <c r="F13" s="1">
        <f t="shared" si="3"/>
        <v>3131359847</v>
      </c>
    </row>
    <row r="14" spans="1:9" ht="15.6" x14ac:dyDescent="0.3">
      <c r="A14" s="1">
        <v>12</v>
      </c>
      <c r="B14" s="1">
        <v>684</v>
      </c>
      <c r="C14" s="3">
        <f t="shared" ca="1" si="0"/>
        <v>98.653444497265554</v>
      </c>
      <c r="D14" s="1">
        <f t="shared" si="1"/>
        <v>684</v>
      </c>
      <c r="E14" s="1">
        <f t="shared" si="2"/>
        <v>467856</v>
      </c>
      <c r="F14" s="1">
        <f t="shared" si="3"/>
        <v>320013504</v>
      </c>
    </row>
    <row r="15" spans="1:9" ht="15.6" x14ac:dyDescent="0.3">
      <c r="A15" s="1">
        <v>13</v>
      </c>
      <c r="B15" s="1">
        <v>1251</v>
      </c>
      <c r="C15" s="3">
        <f t="shared" ca="1" si="0"/>
        <v>390.21977864075689</v>
      </c>
      <c r="D15" s="1">
        <f t="shared" si="1"/>
        <v>1251</v>
      </c>
      <c r="E15" s="1">
        <f t="shared" si="2"/>
        <v>1565001</v>
      </c>
      <c r="F15" s="1">
        <f t="shared" si="3"/>
        <v>1957816251</v>
      </c>
    </row>
    <row r="16" spans="1:9" ht="15.6" x14ac:dyDescent="0.3">
      <c r="A16" s="1">
        <v>14</v>
      </c>
      <c r="B16" s="1">
        <v>1376</v>
      </c>
      <c r="C16" s="3">
        <f t="shared" ca="1" si="0"/>
        <v>450.48885066664087</v>
      </c>
      <c r="D16" s="1">
        <f t="shared" si="1"/>
        <v>1376</v>
      </c>
      <c r="E16" s="1">
        <f t="shared" si="2"/>
        <v>1893376</v>
      </c>
      <c r="F16" s="1">
        <f t="shared" si="3"/>
        <v>2605285376</v>
      </c>
    </row>
    <row r="17" spans="1:6" ht="15.6" x14ac:dyDescent="0.3">
      <c r="A17" s="1">
        <v>15</v>
      </c>
      <c r="B17" s="1">
        <v>1193</v>
      </c>
      <c r="C17" s="3">
        <f t="shared" ca="1" si="0"/>
        <v>324.08809421961428</v>
      </c>
      <c r="D17" s="1">
        <f t="shared" si="1"/>
        <v>1193</v>
      </c>
      <c r="E17" s="1">
        <f t="shared" si="2"/>
        <v>1423249</v>
      </c>
      <c r="F17" s="1">
        <f t="shared" si="3"/>
        <v>1697936057</v>
      </c>
    </row>
    <row r="18" spans="1:6" ht="15.6" x14ac:dyDescent="0.3">
      <c r="A18" s="1">
        <v>16</v>
      </c>
      <c r="B18" s="1">
        <v>1386</v>
      </c>
      <c r="C18" s="3">
        <f t="shared" ca="1" si="0"/>
        <v>457.65493395390922</v>
      </c>
      <c r="D18" s="1">
        <f t="shared" si="1"/>
        <v>1386</v>
      </c>
      <c r="E18" s="1">
        <f t="shared" si="2"/>
        <v>1920996</v>
      </c>
      <c r="F18" s="1">
        <f t="shared" si="3"/>
        <v>2662500456</v>
      </c>
    </row>
    <row r="19" spans="1:6" ht="15.6" x14ac:dyDescent="0.3">
      <c r="A19" s="1">
        <v>17</v>
      </c>
      <c r="B19" s="1">
        <v>1631</v>
      </c>
      <c r="C19" s="3">
        <f t="shared" ca="1" si="0"/>
        <v>560.55118615854951</v>
      </c>
      <c r="D19" s="1">
        <f t="shared" si="1"/>
        <v>1631</v>
      </c>
      <c r="E19" s="1">
        <f t="shared" si="2"/>
        <v>2660161</v>
      </c>
      <c r="F19" s="1">
        <f t="shared" si="3"/>
        <v>4338722591</v>
      </c>
    </row>
    <row r="20" spans="1:6" ht="15.6" x14ac:dyDescent="0.3">
      <c r="A20" s="1">
        <v>18</v>
      </c>
      <c r="B20" s="1">
        <v>1735</v>
      </c>
      <c r="C20" s="3">
        <f t="shared" ca="1" si="0"/>
        <v>628.679573199419</v>
      </c>
      <c r="D20" s="1">
        <f t="shared" si="1"/>
        <v>1735</v>
      </c>
      <c r="E20" s="1">
        <f t="shared" si="2"/>
        <v>3010225</v>
      </c>
      <c r="F20" s="1">
        <f t="shared" si="3"/>
        <v>5222740375</v>
      </c>
    </row>
    <row r="21" spans="1:6" ht="15.6" x14ac:dyDescent="0.3">
      <c r="A21" s="1">
        <v>19</v>
      </c>
      <c r="B21" s="1">
        <v>1181</v>
      </c>
      <c r="C21" s="3">
        <f t="shared" ca="1" si="0"/>
        <v>358.54696771861848</v>
      </c>
      <c r="D21" s="1">
        <f t="shared" si="1"/>
        <v>1181</v>
      </c>
      <c r="E21" s="1">
        <f t="shared" si="2"/>
        <v>1394761</v>
      </c>
      <c r="F21" s="1">
        <f t="shared" si="3"/>
        <v>1647212741</v>
      </c>
    </row>
    <row r="22" spans="1:6" ht="15.6" x14ac:dyDescent="0.3">
      <c r="A22" s="1">
        <v>20</v>
      </c>
      <c r="B22" s="1">
        <v>922</v>
      </c>
      <c r="C22" s="3">
        <f t="shared" ca="1" si="0"/>
        <v>209.7995047839303</v>
      </c>
      <c r="D22" s="1">
        <f t="shared" si="1"/>
        <v>922</v>
      </c>
      <c r="E22" s="1">
        <f t="shared" si="2"/>
        <v>850084</v>
      </c>
      <c r="F22" s="1">
        <f t="shared" si="3"/>
        <v>783777448</v>
      </c>
    </row>
    <row r="23" spans="1:6" ht="15.6" x14ac:dyDescent="0.3">
      <c r="A23" s="1">
        <v>21</v>
      </c>
      <c r="B23" s="1">
        <v>1281</v>
      </c>
      <c r="C23" s="3">
        <f t="shared" ca="1" si="0"/>
        <v>409.18243257776589</v>
      </c>
      <c r="D23" s="1">
        <f t="shared" si="1"/>
        <v>1281</v>
      </c>
      <c r="E23" s="1">
        <f t="shared" si="2"/>
        <v>1640961</v>
      </c>
      <c r="F23" s="1">
        <f t="shared" si="3"/>
        <v>2102071041</v>
      </c>
    </row>
    <row r="24" spans="1:6" ht="15.6" x14ac:dyDescent="0.3">
      <c r="A24" s="1">
        <v>22</v>
      </c>
      <c r="B24" s="1">
        <v>1333</v>
      </c>
      <c r="C24" s="3">
        <f t="shared" ca="1" si="0"/>
        <v>396.75013037359247</v>
      </c>
      <c r="D24" s="1">
        <f t="shared" si="1"/>
        <v>1333</v>
      </c>
      <c r="E24" s="1">
        <f t="shared" si="2"/>
        <v>1776889</v>
      </c>
      <c r="F24" s="1">
        <f t="shared" si="3"/>
        <v>2368593037</v>
      </c>
    </row>
    <row r="25" spans="1:6" ht="15.6" x14ac:dyDescent="0.3">
      <c r="A25" s="1">
        <v>23</v>
      </c>
      <c r="B25" s="1">
        <v>1632</v>
      </c>
      <c r="C25" s="3">
        <f t="shared" ca="1" si="0"/>
        <v>577.81764727346388</v>
      </c>
      <c r="D25" s="1">
        <f t="shared" si="1"/>
        <v>1632</v>
      </c>
      <c r="E25" s="1">
        <f t="shared" si="2"/>
        <v>2663424</v>
      </c>
      <c r="F25" s="1">
        <f t="shared" si="3"/>
        <v>4346707968</v>
      </c>
    </row>
    <row r="26" spans="1:6" ht="15.6" x14ac:dyDescent="0.3">
      <c r="A26" s="1">
        <v>24</v>
      </c>
      <c r="B26" s="1">
        <v>635</v>
      </c>
      <c r="C26" s="3">
        <f t="shared" ca="1" si="0"/>
        <v>86.861532411987994</v>
      </c>
      <c r="D26" s="1">
        <f t="shared" si="1"/>
        <v>635</v>
      </c>
      <c r="E26" s="1">
        <f t="shared" si="2"/>
        <v>403225</v>
      </c>
      <c r="F26" s="1">
        <f t="shared" si="3"/>
        <v>256047875</v>
      </c>
    </row>
    <row r="27" spans="1:6" ht="15.6" x14ac:dyDescent="0.3">
      <c r="A27" s="1">
        <v>25</v>
      </c>
      <c r="B27" s="1">
        <v>949</v>
      </c>
      <c r="C27" s="3">
        <f t="shared" ca="1" si="0"/>
        <v>220.65825822557315</v>
      </c>
      <c r="D27" s="1">
        <f t="shared" si="1"/>
        <v>949</v>
      </c>
      <c r="E27" s="1">
        <f t="shared" si="2"/>
        <v>900601</v>
      </c>
      <c r="F27" s="1">
        <f t="shared" si="3"/>
        <v>854670349</v>
      </c>
    </row>
    <row r="28" spans="1:6" ht="15.6" x14ac:dyDescent="0.3">
      <c r="A28" s="1">
        <v>26</v>
      </c>
      <c r="B28" s="1">
        <v>788</v>
      </c>
      <c r="C28" s="3">
        <f t="shared" ca="1" si="0"/>
        <v>136.96193565599168</v>
      </c>
      <c r="D28" s="1">
        <f t="shared" si="1"/>
        <v>788</v>
      </c>
      <c r="E28" s="1">
        <f t="shared" si="2"/>
        <v>620944</v>
      </c>
      <c r="F28" s="1">
        <f t="shared" si="3"/>
        <v>489303872</v>
      </c>
    </row>
    <row r="29" spans="1:6" ht="15.6" x14ac:dyDescent="0.3">
      <c r="A29" s="1">
        <v>27</v>
      </c>
      <c r="B29" s="1">
        <v>1728</v>
      </c>
      <c r="C29" s="3">
        <f t="shared" ca="1" si="0"/>
        <v>625.58048472494863</v>
      </c>
      <c r="D29" s="1">
        <f t="shared" si="1"/>
        <v>1728</v>
      </c>
      <c r="E29" s="1">
        <f t="shared" si="2"/>
        <v>2985984</v>
      </c>
      <c r="F29" s="1">
        <f t="shared" si="3"/>
        <v>5159780352</v>
      </c>
    </row>
    <row r="30" spans="1:6" ht="15.6" x14ac:dyDescent="0.3">
      <c r="A30" s="1">
        <v>28</v>
      </c>
      <c r="B30" s="1">
        <v>1773</v>
      </c>
      <c r="C30" s="3">
        <f t="shared" ca="1" si="0"/>
        <v>677.19298509753605</v>
      </c>
      <c r="D30" s="1">
        <f t="shared" si="1"/>
        <v>1773</v>
      </c>
      <c r="E30" s="1">
        <f t="shared" si="2"/>
        <v>3143529</v>
      </c>
      <c r="F30" s="1">
        <f t="shared" si="3"/>
        <v>5573476917</v>
      </c>
    </row>
    <row r="31" spans="1:6" ht="15.6" x14ac:dyDescent="0.3">
      <c r="A31" s="1">
        <v>29</v>
      </c>
      <c r="B31" s="1">
        <v>1679</v>
      </c>
      <c r="C31" s="3">
        <f t="shared" ca="1" si="0"/>
        <v>605.6807293777548</v>
      </c>
      <c r="D31" s="1">
        <f t="shared" si="1"/>
        <v>1679</v>
      </c>
      <c r="E31" s="1">
        <f t="shared" si="2"/>
        <v>2819041</v>
      </c>
      <c r="F31" s="1">
        <f t="shared" si="3"/>
        <v>4733169839</v>
      </c>
    </row>
    <row r="32" spans="1:6" ht="15.6" x14ac:dyDescent="0.3">
      <c r="A32" s="1">
        <v>30</v>
      </c>
      <c r="B32" s="1">
        <v>1085</v>
      </c>
      <c r="C32" s="3">
        <f t="shared" ca="1" si="0"/>
        <v>274.81776163519737</v>
      </c>
      <c r="D32" s="1">
        <f t="shared" si="1"/>
        <v>1085</v>
      </c>
      <c r="E32" s="1">
        <f t="shared" si="2"/>
        <v>1177225</v>
      </c>
      <c r="F32" s="1">
        <f t="shared" si="3"/>
        <v>1277289125</v>
      </c>
    </row>
    <row r="33" spans="1:6" ht="15.6" x14ac:dyDescent="0.3">
      <c r="A33" s="1">
        <v>31</v>
      </c>
      <c r="B33" s="1">
        <v>1214</v>
      </c>
      <c r="C33" s="3">
        <f t="shared" ca="1" si="0"/>
        <v>359.6439188501177</v>
      </c>
      <c r="D33" s="1">
        <f t="shared" si="1"/>
        <v>1214</v>
      </c>
      <c r="E33" s="1">
        <f t="shared" si="2"/>
        <v>1473796</v>
      </c>
      <c r="F33" s="1">
        <f t="shared" si="3"/>
        <v>1789188344</v>
      </c>
    </row>
    <row r="34" spans="1:6" ht="15.6" x14ac:dyDescent="0.3">
      <c r="A34" s="1">
        <v>32</v>
      </c>
      <c r="B34" s="1">
        <v>1422</v>
      </c>
      <c r="C34" s="3">
        <f t="shared" ca="1" si="0"/>
        <v>475.8214515171764</v>
      </c>
      <c r="D34" s="1">
        <f t="shared" si="1"/>
        <v>1422</v>
      </c>
      <c r="E34" s="1">
        <f t="shared" si="2"/>
        <v>2022084</v>
      </c>
      <c r="F34" s="1">
        <f t="shared" si="3"/>
        <v>2875403448</v>
      </c>
    </row>
    <row r="35" spans="1:6" ht="15.6" x14ac:dyDescent="0.3">
      <c r="A35" s="1">
        <v>33</v>
      </c>
      <c r="B35" s="1">
        <v>523</v>
      </c>
      <c r="C35" s="3">
        <f t="shared" ca="1" si="0"/>
        <v>62.697200545209036</v>
      </c>
      <c r="D35" s="1">
        <f t="shared" si="1"/>
        <v>523</v>
      </c>
      <c r="E35" s="1">
        <f t="shared" si="2"/>
        <v>273529</v>
      </c>
      <c r="F35" s="1">
        <f t="shared" si="3"/>
        <v>143055667</v>
      </c>
    </row>
    <row r="36" spans="1:6" ht="15.6" x14ac:dyDescent="0.3">
      <c r="A36" s="1">
        <v>34</v>
      </c>
      <c r="B36" s="1">
        <v>1025</v>
      </c>
      <c r="C36" s="3">
        <f t="shared" ca="1" si="0"/>
        <v>274.1598928492308</v>
      </c>
      <c r="D36" s="1">
        <f t="shared" si="1"/>
        <v>1025</v>
      </c>
      <c r="E36" s="1">
        <f t="shared" si="2"/>
        <v>1050625</v>
      </c>
      <c r="F36" s="1">
        <f t="shared" si="3"/>
        <v>1076890625</v>
      </c>
    </row>
    <row r="37" spans="1:6" ht="15.6" x14ac:dyDescent="0.3">
      <c r="A37" s="1">
        <v>35</v>
      </c>
      <c r="B37" s="1">
        <v>1083</v>
      </c>
      <c r="C37" s="3">
        <f t="shared" ca="1" si="0"/>
        <v>296.18000510126677</v>
      </c>
      <c r="D37" s="1">
        <f t="shared" si="1"/>
        <v>1083</v>
      </c>
      <c r="E37" s="1">
        <f t="shared" si="2"/>
        <v>1172889</v>
      </c>
      <c r="F37" s="1">
        <f t="shared" si="3"/>
        <v>1270238787</v>
      </c>
    </row>
    <row r="38" spans="1:6" ht="15.6" x14ac:dyDescent="0.3">
      <c r="A38" s="1">
        <v>36</v>
      </c>
      <c r="B38" s="1">
        <v>1466</v>
      </c>
      <c r="C38" s="3">
        <f t="shared" ca="1" si="0"/>
        <v>486.04770649550017</v>
      </c>
      <c r="D38" s="1">
        <f t="shared" si="1"/>
        <v>1466</v>
      </c>
      <c r="E38" s="1">
        <f t="shared" si="2"/>
        <v>2149156</v>
      </c>
      <c r="F38" s="1">
        <f t="shared" si="3"/>
        <v>3150662696</v>
      </c>
    </row>
    <row r="39" spans="1:6" ht="15.6" x14ac:dyDescent="0.3">
      <c r="A39" s="1">
        <v>37</v>
      </c>
      <c r="B39" s="1">
        <v>1642</v>
      </c>
      <c r="C39" s="3">
        <f t="shared" ca="1" si="0"/>
        <v>596.36439344607265</v>
      </c>
      <c r="D39" s="1">
        <f t="shared" si="1"/>
        <v>1642</v>
      </c>
      <c r="E39" s="1">
        <f t="shared" si="2"/>
        <v>2696164</v>
      </c>
      <c r="F39" s="1">
        <f t="shared" si="3"/>
        <v>4427101288</v>
      </c>
    </row>
    <row r="40" spans="1:6" ht="15.6" x14ac:dyDescent="0.3">
      <c r="A40" s="1">
        <v>38</v>
      </c>
      <c r="B40" s="1">
        <v>387</v>
      </c>
      <c r="C40" s="3">
        <f t="shared" ca="1" si="0"/>
        <v>14.126300422152282</v>
      </c>
      <c r="D40" s="1">
        <f t="shared" si="1"/>
        <v>387</v>
      </c>
      <c r="E40" s="1">
        <f t="shared" si="2"/>
        <v>149769</v>
      </c>
      <c r="F40" s="1">
        <f t="shared" si="3"/>
        <v>57960603</v>
      </c>
    </row>
    <row r="41" spans="1:6" ht="15.6" x14ac:dyDescent="0.3">
      <c r="A41" s="1">
        <v>39</v>
      </c>
      <c r="B41" s="1">
        <v>704</v>
      </c>
      <c r="C41" s="3">
        <f t="shared" ca="1" si="0"/>
        <v>109.77367672398073</v>
      </c>
      <c r="D41" s="1">
        <f t="shared" si="1"/>
        <v>704</v>
      </c>
      <c r="E41" s="1">
        <f t="shared" si="2"/>
        <v>495616</v>
      </c>
      <c r="F41" s="1">
        <f t="shared" si="3"/>
        <v>348913664</v>
      </c>
    </row>
    <row r="42" spans="1:6" ht="15.6" x14ac:dyDescent="0.3">
      <c r="A42" s="1">
        <v>40</v>
      </c>
      <c r="B42" s="1">
        <v>1177</v>
      </c>
      <c r="C42" s="3">
        <f t="shared" ca="1" si="0"/>
        <v>347.47199750180056</v>
      </c>
      <c r="D42" s="1">
        <f t="shared" si="1"/>
        <v>1177</v>
      </c>
      <c r="E42" s="1">
        <f t="shared" si="2"/>
        <v>1385329</v>
      </c>
      <c r="F42" s="1">
        <f t="shared" si="3"/>
        <v>1630532233</v>
      </c>
    </row>
    <row r="43" spans="1:6" ht="15.6" x14ac:dyDescent="0.3">
      <c r="A43" s="1">
        <v>41</v>
      </c>
      <c r="B43" s="1">
        <v>1792</v>
      </c>
      <c r="C43" s="3">
        <f t="shared" ca="1" si="0"/>
        <v>645.09861535168682</v>
      </c>
      <c r="D43" s="1">
        <f t="shared" si="1"/>
        <v>1792</v>
      </c>
      <c r="E43" s="1">
        <f t="shared" si="2"/>
        <v>3211264</v>
      </c>
      <c r="F43" s="1">
        <f t="shared" si="3"/>
        <v>5754585088</v>
      </c>
    </row>
    <row r="44" spans="1:6" ht="15.6" x14ac:dyDescent="0.3">
      <c r="A44" s="1">
        <v>42</v>
      </c>
      <c r="B44" s="1">
        <v>2072</v>
      </c>
      <c r="C44" s="3">
        <f t="shared" ca="1" si="0"/>
        <v>854.67827216814078</v>
      </c>
      <c r="D44" s="1">
        <f t="shared" si="1"/>
        <v>2072</v>
      </c>
      <c r="E44" s="1">
        <f t="shared" si="2"/>
        <v>4293184</v>
      </c>
      <c r="F44" s="1">
        <f t="shared" si="3"/>
        <v>8895477248</v>
      </c>
    </row>
    <row r="45" spans="1:6" ht="15.6" x14ac:dyDescent="0.3">
      <c r="A45" s="1">
        <v>43</v>
      </c>
      <c r="B45" s="1">
        <v>1178</v>
      </c>
      <c r="C45" s="3">
        <f t="shared" ca="1" si="0"/>
        <v>319.55014673767079</v>
      </c>
      <c r="D45" s="1">
        <f t="shared" si="1"/>
        <v>1178</v>
      </c>
      <c r="E45" s="1">
        <f t="shared" si="2"/>
        <v>1387684</v>
      </c>
      <c r="F45" s="1">
        <f t="shared" si="3"/>
        <v>1634691752</v>
      </c>
    </row>
    <row r="46" spans="1:6" ht="15.6" x14ac:dyDescent="0.3">
      <c r="A46" s="1">
        <v>44</v>
      </c>
      <c r="B46" s="1">
        <v>1304</v>
      </c>
      <c r="C46" s="3">
        <f t="shared" ca="1" si="0"/>
        <v>376.90536028471791</v>
      </c>
      <c r="D46" s="1">
        <f t="shared" si="1"/>
        <v>1304</v>
      </c>
      <c r="E46" s="1">
        <f t="shared" si="2"/>
        <v>1700416</v>
      </c>
      <c r="F46" s="1">
        <f t="shared" si="3"/>
        <v>2217342464</v>
      </c>
    </row>
    <row r="47" spans="1:6" ht="15.6" x14ac:dyDescent="0.3">
      <c r="A47" s="1">
        <v>45</v>
      </c>
      <c r="B47" s="1">
        <v>1308</v>
      </c>
      <c r="C47" s="3">
        <f t="shared" ca="1" si="0"/>
        <v>416.7159740500669</v>
      </c>
      <c r="D47" s="1">
        <f t="shared" si="1"/>
        <v>1308</v>
      </c>
      <c r="E47" s="1">
        <f t="shared" si="2"/>
        <v>1710864</v>
      </c>
      <c r="F47" s="1">
        <f t="shared" si="3"/>
        <v>2237810112</v>
      </c>
    </row>
    <row r="48" spans="1:6" ht="15.6" x14ac:dyDescent="0.3">
      <c r="A48" s="1">
        <v>46</v>
      </c>
      <c r="B48" s="1">
        <v>1416</v>
      </c>
      <c r="C48" s="3">
        <f t="shared" ca="1" si="0"/>
        <v>475.59057148114721</v>
      </c>
      <c r="D48" s="1">
        <f t="shared" si="1"/>
        <v>1416</v>
      </c>
      <c r="E48" s="1">
        <f t="shared" si="2"/>
        <v>2005056</v>
      </c>
      <c r="F48" s="1">
        <f t="shared" si="3"/>
        <v>2839159296</v>
      </c>
    </row>
    <row r="49" spans="1:6" ht="15.6" x14ac:dyDescent="0.3">
      <c r="A49" s="1">
        <v>47</v>
      </c>
      <c r="B49" s="1">
        <v>1185</v>
      </c>
      <c r="C49" s="3">
        <f t="shared" ca="1" si="0"/>
        <v>360.81700857458657</v>
      </c>
      <c r="D49" s="1">
        <f t="shared" si="1"/>
        <v>1185</v>
      </c>
      <c r="E49" s="1">
        <f t="shared" si="2"/>
        <v>1404225</v>
      </c>
      <c r="F49" s="1">
        <f t="shared" si="3"/>
        <v>1664006625</v>
      </c>
    </row>
    <row r="50" spans="1:6" ht="15.6" x14ac:dyDescent="0.3">
      <c r="A50" s="1">
        <v>48</v>
      </c>
      <c r="B50" s="1">
        <v>1220</v>
      </c>
      <c r="C50" s="3">
        <f t="shared" ca="1" si="0"/>
        <v>332.73701022592206</v>
      </c>
      <c r="D50" s="1">
        <f t="shared" si="1"/>
        <v>1220</v>
      </c>
      <c r="E50" s="1">
        <f t="shared" si="2"/>
        <v>1488400</v>
      </c>
      <c r="F50" s="1">
        <f t="shared" si="3"/>
        <v>1815848000</v>
      </c>
    </row>
    <row r="51" spans="1:6" ht="15.6" x14ac:dyDescent="0.3">
      <c r="A51" s="1">
        <v>49</v>
      </c>
      <c r="B51" s="1">
        <v>1311</v>
      </c>
      <c r="C51" s="3">
        <f t="shared" ca="1" si="0"/>
        <v>387.36868799475531</v>
      </c>
      <c r="D51" s="1">
        <f t="shared" si="1"/>
        <v>1311</v>
      </c>
      <c r="E51" s="1">
        <f t="shared" si="2"/>
        <v>1718721</v>
      </c>
      <c r="F51" s="1">
        <f t="shared" si="3"/>
        <v>2253243231</v>
      </c>
    </row>
    <row r="52" spans="1:6" ht="15.6" x14ac:dyDescent="0.3">
      <c r="A52" s="1">
        <v>50</v>
      </c>
      <c r="B52" s="1">
        <v>1288</v>
      </c>
      <c r="C52" s="3">
        <f t="shared" ca="1" si="0"/>
        <v>397.65726133253258</v>
      </c>
      <c r="D52" s="1">
        <f t="shared" si="1"/>
        <v>1288</v>
      </c>
      <c r="E52" s="1">
        <f t="shared" si="2"/>
        <v>1658944</v>
      </c>
      <c r="F52" s="1">
        <f t="shared" si="3"/>
        <v>2136719872</v>
      </c>
    </row>
    <row r="53" spans="1:6" ht="15.6" x14ac:dyDescent="0.3">
      <c r="A53" s="1">
        <v>51</v>
      </c>
      <c r="B53" s="1">
        <v>918</v>
      </c>
      <c r="C53" s="3">
        <f t="shared" ca="1" si="0"/>
        <v>195.75242539167897</v>
      </c>
      <c r="D53" s="1">
        <f t="shared" si="1"/>
        <v>918</v>
      </c>
      <c r="E53" s="1">
        <f t="shared" si="2"/>
        <v>842724</v>
      </c>
      <c r="F53" s="1">
        <f t="shared" si="3"/>
        <v>773620632</v>
      </c>
    </row>
    <row r="54" spans="1:6" ht="15.6" x14ac:dyDescent="0.3">
      <c r="A54" s="1">
        <v>52</v>
      </c>
      <c r="B54" s="1">
        <v>809</v>
      </c>
      <c r="C54" s="3">
        <f t="shared" ca="1" si="0"/>
        <v>150.66377937831089</v>
      </c>
      <c r="D54" s="1">
        <f t="shared" si="1"/>
        <v>809</v>
      </c>
      <c r="E54" s="1">
        <f t="shared" si="2"/>
        <v>654481</v>
      </c>
      <c r="F54" s="1">
        <f t="shared" si="3"/>
        <v>529475129</v>
      </c>
    </row>
    <row r="55" spans="1:6" ht="15.6" x14ac:dyDescent="0.3">
      <c r="A55" s="1">
        <v>53</v>
      </c>
      <c r="B55" s="1">
        <v>1188</v>
      </c>
      <c r="C55" s="3">
        <f t="shared" ca="1" si="0"/>
        <v>319.29065914602842</v>
      </c>
      <c r="D55" s="1">
        <f t="shared" si="1"/>
        <v>1188</v>
      </c>
      <c r="E55" s="1">
        <f t="shared" si="2"/>
        <v>1411344</v>
      </c>
      <c r="F55" s="1">
        <f t="shared" si="3"/>
        <v>1676676672</v>
      </c>
    </row>
    <row r="56" spans="1:6" ht="15.6" x14ac:dyDescent="0.3">
      <c r="A56" s="1">
        <v>54</v>
      </c>
      <c r="B56" s="1">
        <v>1394</v>
      </c>
      <c r="C56" s="3">
        <f t="shared" ca="1" si="0"/>
        <v>462.0655467881777</v>
      </c>
      <c r="D56" s="1">
        <f t="shared" si="1"/>
        <v>1394</v>
      </c>
      <c r="E56" s="1">
        <f t="shared" si="2"/>
        <v>1943236</v>
      </c>
      <c r="F56" s="1">
        <f t="shared" si="3"/>
        <v>2708870984</v>
      </c>
    </row>
    <row r="57" spans="1:6" ht="15.6" x14ac:dyDescent="0.3">
      <c r="A57" s="1">
        <v>55</v>
      </c>
      <c r="B57" s="1">
        <v>1435</v>
      </c>
      <c r="C57" s="3">
        <f t="shared" ca="1" si="0"/>
        <v>486.87504449162498</v>
      </c>
      <c r="D57" s="1">
        <f t="shared" si="1"/>
        <v>1435</v>
      </c>
      <c r="E57" s="1">
        <f t="shared" si="2"/>
        <v>2059225</v>
      </c>
      <c r="F57" s="1">
        <f t="shared" si="3"/>
        <v>2954987875</v>
      </c>
    </row>
    <row r="58" spans="1:6" ht="15.6" x14ac:dyDescent="0.3">
      <c r="A58" s="1">
        <v>56</v>
      </c>
      <c r="B58" s="1">
        <v>1514</v>
      </c>
      <c r="C58" s="3">
        <f t="shared" ca="1" si="0"/>
        <v>520.3238715786739</v>
      </c>
      <c r="D58" s="1">
        <f t="shared" si="1"/>
        <v>1514</v>
      </c>
      <c r="E58" s="1">
        <f t="shared" si="2"/>
        <v>2292196</v>
      </c>
      <c r="F58" s="1">
        <f t="shared" si="3"/>
        <v>3470384744</v>
      </c>
    </row>
    <row r="59" spans="1:6" ht="15.6" x14ac:dyDescent="0.3">
      <c r="A59" s="1">
        <v>57</v>
      </c>
      <c r="B59" s="1">
        <v>1577</v>
      </c>
      <c r="C59" s="3">
        <f t="shared" ca="1" si="0"/>
        <v>554.35137277592935</v>
      </c>
      <c r="D59" s="1">
        <f t="shared" si="1"/>
        <v>1577</v>
      </c>
      <c r="E59" s="1">
        <f t="shared" si="2"/>
        <v>2486929</v>
      </c>
      <c r="F59" s="1">
        <f t="shared" si="3"/>
        <v>3921887033</v>
      </c>
    </row>
    <row r="60" spans="1:6" ht="15.6" x14ac:dyDescent="0.3">
      <c r="A60" s="1">
        <v>58</v>
      </c>
      <c r="B60" s="1">
        <v>1579</v>
      </c>
      <c r="C60" s="3">
        <f t="shared" ca="1" si="0"/>
        <v>555.3649416367349</v>
      </c>
      <c r="D60" s="1">
        <f t="shared" si="1"/>
        <v>1579</v>
      </c>
      <c r="E60" s="1">
        <f t="shared" si="2"/>
        <v>2493241</v>
      </c>
      <c r="F60" s="1">
        <f t="shared" si="3"/>
        <v>3936827539</v>
      </c>
    </row>
    <row r="61" spans="1:6" ht="15.6" x14ac:dyDescent="0.3">
      <c r="A61" s="1">
        <v>59</v>
      </c>
      <c r="B61" s="1">
        <v>1210</v>
      </c>
      <c r="C61" s="3">
        <f t="shared" ca="1" si="0"/>
        <v>344.42187450063943</v>
      </c>
      <c r="D61" s="1">
        <f t="shared" si="1"/>
        <v>1210</v>
      </c>
      <c r="E61" s="1">
        <f t="shared" si="2"/>
        <v>1464100</v>
      </c>
      <c r="F61" s="1">
        <f t="shared" si="3"/>
        <v>1771561000</v>
      </c>
    </row>
    <row r="62" spans="1:6" ht="15.6" x14ac:dyDescent="0.3">
      <c r="A62" s="1">
        <v>60</v>
      </c>
      <c r="B62" s="1">
        <v>1448</v>
      </c>
      <c r="C62" s="3">
        <f t="shared" ca="1" si="0"/>
        <v>473.85834457289144</v>
      </c>
      <c r="D62" s="1">
        <f t="shared" si="1"/>
        <v>1448</v>
      </c>
      <c r="E62" s="1">
        <f t="shared" si="2"/>
        <v>2096704</v>
      </c>
      <c r="F62" s="1">
        <f t="shared" si="3"/>
        <v>3036027392</v>
      </c>
    </row>
    <row r="63" spans="1:6" ht="15.6" x14ac:dyDescent="0.3">
      <c r="A63" s="1">
        <v>61</v>
      </c>
      <c r="B63" s="1">
        <v>1468</v>
      </c>
      <c r="C63" s="3">
        <f t="shared" ca="1" si="0"/>
        <v>474.04792557418699</v>
      </c>
      <c r="D63" s="1">
        <f t="shared" si="1"/>
        <v>1468</v>
      </c>
      <c r="E63" s="1">
        <f t="shared" si="2"/>
        <v>2155024</v>
      </c>
      <c r="F63" s="1">
        <f t="shared" si="3"/>
        <v>3163575232</v>
      </c>
    </row>
    <row r="64" spans="1:6" ht="15.6" x14ac:dyDescent="0.3">
      <c r="A64" s="1">
        <v>62</v>
      </c>
      <c r="B64" s="1">
        <v>1661</v>
      </c>
      <c r="C64" s="3">
        <f t="shared" ca="1" si="0"/>
        <v>604.65251044516583</v>
      </c>
      <c r="D64" s="1">
        <f t="shared" si="1"/>
        <v>1661</v>
      </c>
      <c r="E64" s="1">
        <f t="shared" si="2"/>
        <v>2758921</v>
      </c>
      <c r="F64" s="1">
        <f t="shared" si="3"/>
        <v>4582567781</v>
      </c>
    </row>
    <row r="65" spans="1:6" ht="15.6" x14ac:dyDescent="0.3">
      <c r="A65" s="1">
        <v>63</v>
      </c>
      <c r="B65" s="1">
        <v>989</v>
      </c>
      <c r="C65" s="3">
        <f t="shared" ca="1" si="0"/>
        <v>237.38291856459031</v>
      </c>
      <c r="D65" s="1">
        <f t="shared" si="1"/>
        <v>989</v>
      </c>
      <c r="E65" s="1">
        <f t="shared" si="2"/>
        <v>978121</v>
      </c>
      <c r="F65" s="1">
        <f t="shared" si="3"/>
        <v>967361669</v>
      </c>
    </row>
    <row r="66" spans="1:6" ht="15.6" x14ac:dyDescent="0.3">
      <c r="A66" s="1">
        <v>64</v>
      </c>
      <c r="B66" s="1">
        <v>1007</v>
      </c>
      <c r="C66" s="3">
        <f t="shared" ca="1" si="0"/>
        <v>276.91782085892771</v>
      </c>
      <c r="D66" s="1">
        <f t="shared" si="1"/>
        <v>1007</v>
      </c>
      <c r="E66" s="1">
        <f t="shared" si="2"/>
        <v>1014049</v>
      </c>
      <c r="F66" s="1">
        <f t="shared" si="3"/>
        <v>1021147343</v>
      </c>
    </row>
    <row r="67" spans="1:6" ht="15.6" x14ac:dyDescent="0.3">
      <c r="A67" s="1">
        <v>65</v>
      </c>
      <c r="B67" s="1">
        <v>1030</v>
      </c>
      <c r="C67" s="3">
        <f t="shared" ca="1" si="0"/>
        <v>247.41288396624927</v>
      </c>
      <c r="D67" s="1">
        <f t="shared" si="1"/>
        <v>1030</v>
      </c>
      <c r="E67" s="1">
        <f t="shared" si="2"/>
        <v>1060900</v>
      </c>
      <c r="F67" s="1">
        <f t="shared" si="3"/>
        <v>1092727000</v>
      </c>
    </row>
    <row r="68" spans="1:6" ht="15.6" x14ac:dyDescent="0.3">
      <c r="A68" s="1">
        <v>66</v>
      </c>
      <c r="B68" s="1">
        <v>1099</v>
      </c>
      <c r="C68" s="3">
        <f t="shared" ref="C68:C82" ca="1" si="4">0.0001*B68^2+0.25*B68-100+50*(RAND()-0.5)</f>
        <v>301.52807360422401</v>
      </c>
      <c r="D68" s="1">
        <f t="shared" ref="D68:D82" si="5">B68</f>
        <v>1099</v>
      </c>
      <c r="E68" s="1">
        <f t="shared" ref="E68:E82" si="6">D68^2</f>
        <v>1207801</v>
      </c>
      <c r="F68" s="1">
        <f t="shared" ref="F68:F82" si="7">D68^3</f>
        <v>1327373299</v>
      </c>
    </row>
    <row r="69" spans="1:6" ht="15.6" x14ac:dyDescent="0.3">
      <c r="A69" s="1">
        <v>67</v>
      </c>
      <c r="B69" s="1">
        <v>1197</v>
      </c>
      <c r="C69" s="3">
        <f t="shared" ca="1" si="4"/>
        <v>349.46013369147079</v>
      </c>
      <c r="D69" s="1">
        <f t="shared" si="5"/>
        <v>1197</v>
      </c>
      <c r="E69" s="1">
        <f t="shared" si="6"/>
        <v>1432809</v>
      </c>
      <c r="F69" s="1">
        <f t="shared" si="7"/>
        <v>1715072373</v>
      </c>
    </row>
    <row r="70" spans="1:6" ht="15.6" x14ac:dyDescent="0.3">
      <c r="A70" s="1">
        <v>68</v>
      </c>
      <c r="B70" s="1">
        <v>1386</v>
      </c>
      <c r="C70" s="3">
        <f t="shared" ca="1" si="4"/>
        <v>434.31719275590518</v>
      </c>
      <c r="D70" s="1">
        <f t="shared" si="5"/>
        <v>1386</v>
      </c>
      <c r="E70" s="1">
        <f t="shared" si="6"/>
        <v>1920996</v>
      </c>
      <c r="F70" s="1">
        <f t="shared" si="7"/>
        <v>2662500456</v>
      </c>
    </row>
    <row r="71" spans="1:6" ht="15.6" x14ac:dyDescent="0.3">
      <c r="A71" s="1">
        <v>69</v>
      </c>
      <c r="B71" s="1">
        <v>1498</v>
      </c>
      <c r="C71" s="3">
        <f t="shared" ca="1" si="4"/>
        <v>509.13695849364228</v>
      </c>
      <c r="D71" s="1">
        <f t="shared" si="5"/>
        <v>1498</v>
      </c>
      <c r="E71" s="1">
        <f t="shared" si="6"/>
        <v>2244004</v>
      </c>
      <c r="F71" s="1">
        <f t="shared" si="7"/>
        <v>3361517992</v>
      </c>
    </row>
    <row r="72" spans="1:6" ht="15.6" x14ac:dyDescent="0.3">
      <c r="A72" s="1">
        <v>70</v>
      </c>
      <c r="B72" s="1">
        <v>1672</v>
      </c>
      <c r="C72" s="3">
        <f t="shared" ca="1" si="4"/>
        <v>620.01286759136406</v>
      </c>
      <c r="D72" s="1">
        <f t="shared" si="5"/>
        <v>1672</v>
      </c>
      <c r="E72" s="1">
        <f t="shared" si="6"/>
        <v>2795584</v>
      </c>
      <c r="F72" s="1">
        <f t="shared" si="7"/>
        <v>4674216448</v>
      </c>
    </row>
    <row r="73" spans="1:6" ht="15.6" x14ac:dyDescent="0.3">
      <c r="A73" s="1">
        <v>71</v>
      </c>
      <c r="B73" s="1">
        <v>484</v>
      </c>
      <c r="C73" s="3">
        <f t="shared" ca="1" si="4"/>
        <v>25.179420788366706</v>
      </c>
      <c r="D73" s="1">
        <f t="shared" si="5"/>
        <v>484</v>
      </c>
      <c r="E73" s="1">
        <f t="shared" si="6"/>
        <v>234256</v>
      </c>
      <c r="F73" s="1">
        <f t="shared" si="7"/>
        <v>113379904</v>
      </c>
    </row>
    <row r="74" spans="1:6" ht="15.6" x14ac:dyDescent="0.3">
      <c r="A74" s="1">
        <v>72</v>
      </c>
      <c r="B74" s="1">
        <v>1060</v>
      </c>
      <c r="C74" s="3">
        <f t="shared" ca="1" si="4"/>
        <v>261.48920986638586</v>
      </c>
      <c r="D74" s="1">
        <f t="shared" si="5"/>
        <v>1060</v>
      </c>
      <c r="E74" s="1">
        <f t="shared" si="6"/>
        <v>1123600</v>
      </c>
      <c r="F74" s="1">
        <f t="shared" si="7"/>
        <v>1191016000</v>
      </c>
    </row>
    <row r="75" spans="1:6" ht="15.6" x14ac:dyDescent="0.3">
      <c r="A75" s="1">
        <v>73</v>
      </c>
      <c r="B75" s="1">
        <v>1612</v>
      </c>
      <c r="C75" s="3">
        <f t="shared" ca="1" si="4"/>
        <v>556.17241294091627</v>
      </c>
      <c r="D75" s="1">
        <f t="shared" si="5"/>
        <v>1612</v>
      </c>
      <c r="E75" s="1">
        <f t="shared" si="6"/>
        <v>2598544</v>
      </c>
      <c r="F75" s="1">
        <f t="shared" si="7"/>
        <v>4188852928</v>
      </c>
    </row>
    <row r="76" spans="1:6" ht="15.6" x14ac:dyDescent="0.3">
      <c r="A76" s="1">
        <v>74</v>
      </c>
      <c r="B76" s="1">
        <v>1120</v>
      </c>
      <c r="C76" s="3">
        <f t="shared" ca="1" si="4"/>
        <v>321.11684619364354</v>
      </c>
      <c r="D76" s="1">
        <f t="shared" si="5"/>
        <v>1120</v>
      </c>
      <c r="E76" s="1">
        <f t="shared" si="6"/>
        <v>1254400</v>
      </c>
      <c r="F76" s="1">
        <f t="shared" si="7"/>
        <v>1404928000</v>
      </c>
    </row>
    <row r="77" spans="1:6" ht="15.6" x14ac:dyDescent="0.3">
      <c r="A77" s="1">
        <v>75</v>
      </c>
      <c r="B77" s="1">
        <v>947</v>
      </c>
      <c r="C77" s="3">
        <f t="shared" ca="1" si="4"/>
        <v>216.71432439488083</v>
      </c>
      <c r="D77" s="1">
        <f t="shared" si="5"/>
        <v>947</v>
      </c>
      <c r="E77" s="1">
        <f t="shared" si="6"/>
        <v>896809</v>
      </c>
      <c r="F77" s="1">
        <f t="shared" si="7"/>
        <v>849278123</v>
      </c>
    </row>
    <row r="78" spans="1:6" ht="15.6" x14ac:dyDescent="0.3">
      <c r="A78" s="1">
        <v>76</v>
      </c>
      <c r="B78" s="1">
        <v>1102</v>
      </c>
      <c r="C78" s="3">
        <f t="shared" ca="1" si="4"/>
        <v>302.21674889465777</v>
      </c>
      <c r="D78" s="1">
        <f t="shared" si="5"/>
        <v>1102</v>
      </c>
      <c r="E78" s="1">
        <f t="shared" si="6"/>
        <v>1214404</v>
      </c>
      <c r="F78" s="1">
        <f t="shared" si="7"/>
        <v>1338273208</v>
      </c>
    </row>
    <row r="79" spans="1:6" ht="15.6" x14ac:dyDescent="0.3">
      <c r="A79" s="1">
        <v>77</v>
      </c>
      <c r="B79" s="1">
        <v>1302</v>
      </c>
      <c r="C79" s="3">
        <f t="shared" ca="1" si="4"/>
        <v>387.23550048459231</v>
      </c>
      <c r="D79" s="1">
        <f t="shared" si="5"/>
        <v>1302</v>
      </c>
      <c r="E79" s="1">
        <f t="shared" si="6"/>
        <v>1695204</v>
      </c>
      <c r="F79" s="1">
        <f t="shared" si="7"/>
        <v>2207155608</v>
      </c>
    </row>
    <row r="80" spans="1:6" ht="15.6" x14ac:dyDescent="0.3">
      <c r="A80" s="1">
        <v>78</v>
      </c>
      <c r="B80" s="1">
        <v>1477</v>
      </c>
      <c r="C80" s="3">
        <f t="shared" ca="1" si="4"/>
        <v>464.84529687836198</v>
      </c>
      <c r="D80" s="1">
        <f t="shared" si="5"/>
        <v>1477</v>
      </c>
      <c r="E80" s="1">
        <f t="shared" si="6"/>
        <v>2181529</v>
      </c>
      <c r="F80" s="1">
        <f t="shared" si="7"/>
        <v>3222118333</v>
      </c>
    </row>
    <row r="81" spans="1:11" ht="15.6" x14ac:dyDescent="0.3">
      <c r="A81" s="1">
        <v>79</v>
      </c>
      <c r="B81" s="1">
        <v>820</v>
      </c>
      <c r="C81" s="3">
        <f t="shared" ca="1" si="4"/>
        <v>158.05682999613148</v>
      </c>
      <c r="D81" s="1">
        <f t="shared" si="5"/>
        <v>820</v>
      </c>
      <c r="E81" s="1">
        <f t="shared" si="6"/>
        <v>672400</v>
      </c>
      <c r="F81" s="1">
        <f t="shared" si="7"/>
        <v>551368000</v>
      </c>
    </row>
    <row r="82" spans="1:11" ht="15.6" x14ac:dyDescent="0.3">
      <c r="A82" s="1">
        <v>80</v>
      </c>
      <c r="B82" s="1">
        <v>1231</v>
      </c>
      <c r="C82" s="3">
        <f t="shared" ca="1" si="4"/>
        <v>335.6410456892408</v>
      </c>
      <c r="D82" s="1">
        <f t="shared" si="5"/>
        <v>1231</v>
      </c>
      <c r="E82" s="1">
        <f t="shared" si="6"/>
        <v>1515361</v>
      </c>
      <c r="F82" s="1">
        <f t="shared" si="7"/>
        <v>1865409391</v>
      </c>
    </row>
    <row r="84" spans="1:11" x14ac:dyDescent="0.3">
      <c r="D84">
        <f t="array" aca="1" ref="D84:G88" ca="1">LINEST(C3:C82,D3:F82,1,1)</f>
        <v>-2.0265012496267555E-8</v>
      </c>
      <c r="E84">
        <f ca="1"/>
        <v>1.64624209798673E-4</v>
      </c>
      <c r="F84">
        <f ca="1"/>
        <v>0.20038024199649182</v>
      </c>
      <c r="G84">
        <f ca="1"/>
        <v>-97.674866259177065</v>
      </c>
      <c r="I84">
        <f t="array" aca="1" ref="I84:K88" ca="1">LINEST(C3:C82,D3:E82,1,1)</f>
        <v>9.171637287304303E-5</v>
      </c>
      <c r="J84">
        <f ca="1"/>
        <v>0.28149530275141349</v>
      </c>
      <c r="K84">
        <f ca="1"/>
        <v>-124.90447291130729</v>
      </c>
    </row>
    <row r="85" spans="1:11" x14ac:dyDescent="0.3">
      <c r="D85">
        <f ca="1"/>
        <v>2.2169393119309535E-8</v>
      </c>
      <c r="E85">
        <f ca="1"/>
        <v>8.0496927944987746E-5</v>
      </c>
      <c r="F85">
        <f ca="1"/>
        <v>9.2625759084868711E-2</v>
      </c>
      <c r="G85">
        <f ca="1"/>
        <v>33.720959292352383</v>
      </c>
      <c r="I85">
        <f ca="1"/>
        <v>1.0861061213188699E-5</v>
      </c>
      <c r="J85">
        <f ca="1"/>
        <v>2.652615179696147E-2</v>
      </c>
      <c r="K85">
        <f ca="1"/>
        <v>15.786590437088501</v>
      </c>
    </row>
    <row r="86" spans="1:11" x14ac:dyDescent="0.3">
      <c r="D86" s="4">
        <f ca="1"/>
        <v>0.99277020241087344</v>
      </c>
      <c r="E86">
        <f ca="1"/>
        <v>14.297438878731148</v>
      </c>
      <c r="F86" t="e">
        <f ca="1"/>
        <v>#N/A</v>
      </c>
      <c r="G86" t="e">
        <f ca="1"/>
        <v>#N/A</v>
      </c>
      <c r="I86">
        <f ca="1"/>
        <v>0.99269071493815597</v>
      </c>
      <c r="J86">
        <f ca="1"/>
        <v>14.282165545515653</v>
      </c>
      <c r="K86" t="e">
        <f ca="1"/>
        <v>#N/A</v>
      </c>
    </row>
    <row r="87" spans="1:11" x14ac:dyDescent="0.3">
      <c r="D87">
        <f ca="1"/>
        <v>3478.683621641128</v>
      </c>
      <c r="E87">
        <f ca="1"/>
        <v>76</v>
      </c>
      <c r="F87" t="e">
        <f ca="1"/>
        <v>#N/A</v>
      </c>
      <c r="G87" t="e">
        <f ca="1"/>
        <v>#N/A</v>
      </c>
      <c r="I87">
        <f ca="1"/>
        <v>5228.7730197619267</v>
      </c>
      <c r="J87">
        <f ca="1"/>
        <v>77</v>
      </c>
      <c r="K87" t="e">
        <f ca="1"/>
        <v>#N/A</v>
      </c>
    </row>
    <row r="88" spans="1:11" x14ac:dyDescent="0.3">
      <c r="D88">
        <f ca="1"/>
        <v>2133303.689255388</v>
      </c>
      <c r="E88">
        <f ca="1"/>
        <v>15535.673645320026</v>
      </c>
      <c r="F88" t="e">
        <f ca="1"/>
        <v>#N/A</v>
      </c>
      <c r="G88" t="e">
        <f ca="1"/>
        <v>#N/A</v>
      </c>
      <c r="I88">
        <f ca="1"/>
        <v>2133132.8834451553</v>
      </c>
      <c r="J88">
        <f ca="1"/>
        <v>15706.47945555261</v>
      </c>
      <c r="K88" t="e">
        <f ca="1"/>
        <v>#N/A</v>
      </c>
    </row>
    <row r="90" spans="1:11" x14ac:dyDescent="0.3">
      <c r="D90">
        <f>_xlfn.T.INV.2T(0.05,76)</f>
        <v>1.991672609644662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BLazhenov</dc:creator>
  <cp:lastModifiedBy>Дмитрий Ивченков</cp:lastModifiedBy>
  <dcterms:created xsi:type="dcterms:W3CDTF">2021-11-30T19:41:12Z</dcterms:created>
  <dcterms:modified xsi:type="dcterms:W3CDTF">2023-12-04T10:03:49Z</dcterms:modified>
</cp:coreProperties>
</file>