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 activeTab="2"/>
  </bookViews>
  <sheets>
    <sheet name="Квартплата" sheetId="1" r:id="rId1"/>
    <sheet name="Распределение фонда зарплаты" sheetId="2" r:id="rId2"/>
    <sheet name="Сдельная зарплата" sheetId="3" r:id="rId3"/>
  </sheets>
  <calcPr calcId="124519"/>
</workbook>
</file>

<file path=xl/calcChain.xml><?xml version="1.0" encoding="utf-8"?>
<calcChain xmlns="http://schemas.openxmlformats.org/spreadsheetml/2006/main">
  <c r="C17" i="2"/>
  <c r="B17"/>
  <c r="D17"/>
  <c r="E17"/>
  <c r="F8"/>
  <c r="F9"/>
  <c r="F10"/>
  <c r="F11"/>
  <c r="F17" s="1"/>
  <c r="G15" s="1"/>
  <c r="H15" s="1"/>
  <c r="F12"/>
  <c r="F13"/>
  <c r="F14"/>
  <c r="F15"/>
  <c r="F16"/>
  <c r="F7"/>
  <c r="J16" i="1"/>
  <c r="I16"/>
  <c r="H16"/>
  <c r="G16"/>
  <c r="C16"/>
  <c r="B16"/>
  <c r="J15"/>
  <c r="J14"/>
  <c r="J13"/>
  <c r="J12"/>
  <c r="J11"/>
  <c r="I12"/>
  <c r="I13"/>
  <c r="I14"/>
  <c r="I15"/>
  <c r="H12"/>
  <c r="H13"/>
  <c r="H14"/>
  <c r="H15"/>
  <c r="G12"/>
  <c r="G13"/>
  <c r="G14"/>
  <c r="G15"/>
  <c r="I11"/>
  <c r="H11"/>
  <c r="G11"/>
  <c r="D16"/>
  <c r="E16"/>
  <c r="F16"/>
  <c r="G16" i="2" l="1"/>
  <c r="H16" s="1"/>
  <c r="G8"/>
  <c r="H8" s="1"/>
  <c r="G9"/>
  <c r="H9" s="1"/>
  <c r="G10"/>
  <c r="H10" s="1"/>
  <c r="G7"/>
  <c r="G11"/>
  <c r="H11" s="1"/>
  <c r="G12"/>
  <c r="H12" s="1"/>
  <c r="G13"/>
  <c r="H13" s="1"/>
  <c r="G14"/>
  <c r="H14" s="1"/>
  <c r="G17" l="1"/>
  <c r="H7"/>
  <c r="H17" s="1"/>
</calcChain>
</file>

<file path=xl/sharedStrings.xml><?xml version="1.0" encoding="utf-8"?>
<sst xmlns="http://schemas.openxmlformats.org/spreadsheetml/2006/main" count="71" uniqueCount="59">
  <si>
    <t>телефон</t>
  </si>
  <si>
    <t>отдельн.</t>
  </si>
  <si>
    <t>спаренн.</t>
  </si>
  <si>
    <t>Газ</t>
  </si>
  <si>
    <t>без колонки</t>
  </si>
  <si>
    <t>с колонки</t>
  </si>
  <si>
    <t>Комунн. Услуги</t>
  </si>
  <si>
    <t>ТАРИФЫ</t>
  </si>
  <si>
    <t>РАСЧЕТ КВАРТПЛАТЫ</t>
  </si>
  <si>
    <t>№      квартиры</t>
  </si>
  <si>
    <t xml:space="preserve"> площадь, м²</t>
  </si>
  <si>
    <t xml:space="preserve">человек </t>
  </si>
  <si>
    <t xml:space="preserve">Удобства </t>
  </si>
  <si>
    <t>электрическая плита</t>
  </si>
  <si>
    <t>газовая колонка</t>
  </si>
  <si>
    <t>телефон (спар./отд.)</t>
  </si>
  <si>
    <t>Оплата</t>
  </si>
  <si>
    <t>коммунальные услуги</t>
  </si>
  <si>
    <t xml:space="preserve">газ </t>
  </si>
  <si>
    <t xml:space="preserve">телефон </t>
  </si>
  <si>
    <t xml:space="preserve">ИТОГО </t>
  </si>
  <si>
    <t>+</t>
  </si>
  <si>
    <t>о</t>
  </si>
  <si>
    <t>с</t>
  </si>
  <si>
    <t>ВСЕГО</t>
  </si>
  <si>
    <r>
      <t xml:space="preserve">ДОХОД СОТРУДНИКОВ ЗА </t>
    </r>
    <r>
      <rPr>
        <b/>
        <sz val="11"/>
        <color theme="1"/>
        <rFont val="Calibri"/>
        <family val="2"/>
        <charset val="204"/>
        <scheme val="minor"/>
      </rPr>
      <t>ОКТЯБРЬ</t>
    </r>
  </si>
  <si>
    <t>Количество рабочих дней</t>
  </si>
  <si>
    <t>Фонд заработной платы</t>
  </si>
  <si>
    <t>Ф.И.О. работника</t>
  </si>
  <si>
    <t>Отработано                      дней</t>
  </si>
  <si>
    <t xml:space="preserve">Разряд </t>
  </si>
  <si>
    <t>КТУ</t>
  </si>
  <si>
    <t xml:space="preserve">Оклад       </t>
  </si>
  <si>
    <t xml:space="preserve">Начислено </t>
  </si>
  <si>
    <t xml:space="preserve">Надбавка </t>
  </si>
  <si>
    <t>Новая                      зарплата</t>
  </si>
  <si>
    <t>Антонов Р.И.</t>
  </si>
  <si>
    <t>Борисов И.П.</t>
  </si>
  <si>
    <t>Иванов В.А.</t>
  </si>
  <si>
    <t>Крючков Н.Р.</t>
  </si>
  <si>
    <t>Новиков Л.Д.</t>
  </si>
  <si>
    <t>Огарев Н.И.</t>
  </si>
  <si>
    <t>Петров К.О.</t>
  </si>
  <si>
    <t>Сидоров И.Н.</t>
  </si>
  <si>
    <t>Тимофеев Н.Н.</t>
  </si>
  <si>
    <t>Федоров А.Н.</t>
  </si>
  <si>
    <t>Стоимость работы</t>
  </si>
  <si>
    <t>Стоимость детали</t>
  </si>
  <si>
    <t>Налог до 15000 р.</t>
  </si>
  <si>
    <t>СДЕЛЬНАЯ ЗАРАБОТНАЯ ПЛАТА</t>
  </si>
  <si>
    <t xml:space="preserve">Работник       </t>
  </si>
  <si>
    <t>Обработан       о деталей</t>
  </si>
  <si>
    <t>Деталей брака</t>
  </si>
  <si>
    <t xml:space="preserve">Зарплата </t>
  </si>
  <si>
    <t>Сумма налога</t>
  </si>
  <si>
    <t>Сумма на руки</t>
  </si>
  <si>
    <t>Ковалев И.Р.</t>
  </si>
  <si>
    <t>Федоров Г.Д.</t>
  </si>
  <si>
    <t xml:space="preserve">ВСЕГО          </t>
  </si>
</sst>
</file>

<file path=xl/styles.xml><?xml version="1.0" encoding="utf-8"?>
<styleSheet xmlns="http://schemas.openxmlformats.org/spreadsheetml/2006/main">
  <numFmts count="2">
    <numFmt numFmtId="168" formatCode="#,##0.00\ &quot;₽&quot;"/>
    <numFmt numFmtId="170" formatCode="#,##0.0\ &quot;₽&quot;"/>
  </numFmts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F1115"/>
      <name val="Consolas"/>
      <family val="3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8" fontId="2" fillId="0" borderId="1" xfId="0" applyNumberFormat="1" applyFont="1" applyBorder="1" applyAlignment="1">
      <alignment horizontal="right"/>
    </xf>
    <xf numFmtId="168" fontId="0" fillId="0" borderId="1" xfId="0" applyNumberFormat="1" applyBorder="1"/>
    <xf numFmtId="168" fontId="3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textRotation="90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9" fontId="0" fillId="0" borderId="1" xfId="0" applyNumberFormat="1" applyBorder="1"/>
    <xf numFmtId="170" fontId="1" fillId="0" borderId="1" xfId="0" applyNumberFormat="1" applyFont="1" applyBorder="1" applyAlignment="1">
      <alignment horizontal="center"/>
    </xf>
    <xf numFmtId="0" fontId="0" fillId="0" borderId="0" xfId="0" applyAlignment="1">
      <alignment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J15" sqref="J15"/>
    </sheetView>
  </sheetViews>
  <sheetFormatPr defaultRowHeight="15"/>
  <cols>
    <col min="1" max="1" width="14.28515625" customWidth="1"/>
    <col min="2" max="2" width="14.140625" customWidth="1"/>
    <col min="3" max="3" width="12.140625" customWidth="1"/>
    <col min="4" max="4" width="5.28515625" customWidth="1"/>
    <col min="5" max="5" width="6.7109375" customWidth="1"/>
    <col min="6" max="6" width="5.42578125" customWidth="1"/>
    <col min="7" max="7" width="12.42578125" customWidth="1"/>
    <col min="8" max="8" width="12.5703125" customWidth="1"/>
    <col min="9" max="9" width="13.28515625" customWidth="1"/>
    <col min="10" max="10" width="10.5703125" bestFit="1" customWidth="1"/>
  </cols>
  <sheetData>
    <row r="1" spans="1:10">
      <c r="A1" s="8" t="s">
        <v>7</v>
      </c>
      <c r="B1" s="3"/>
      <c r="C1" s="3"/>
    </row>
    <row r="2" spans="1:10">
      <c r="A2" s="4" t="s">
        <v>0</v>
      </c>
      <c r="B2" s="5" t="s">
        <v>1</v>
      </c>
      <c r="C2" s="16">
        <v>300</v>
      </c>
    </row>
    <row r="3" spans="1:10">
      <c r="A3" s="4"/>
      <c r="B3" s="5" t="s">
        <v>2</v>
      </c>
      <c r="C3" s="16">
        <v>250</v>
      </c>
    </row>
    <row r="4" spans="1:10">
      <c r="A4" s="4" t="s">
        <v>3</v>
      </c>
      <c r="B4" s="5" t="s">
        <v>4</v>
      </c>
      <c r="C4" s="16">
        <v>70</v>
      </c>
    </row>
    <row r="5" spans="1:10">
      <c r="A5" s="4"/>
      <c r="B5" s="5" t="s">
        <v>5</v>
      </c>
      <c r="C5" s="16">
        <v>95</v>
      </c>
    </row>
    <row r="6" spans="1:10">
      <c r="A6" s="6" t="s">
        <v>6</v>
      </c>
      <c r="B6" s="5" t="s">
        <v>4</v>
      </c>
      <c r="C6" s="16">
        <v>50</v>
      </c>
    </row>
    <row r="7" spans="1:10">
      <c r="A7" s="6"/>
      <c r="B7" s="5" t="s">
        <v>5</v>
      </c>
      <c r="C7" s="7">
        <v>-0.1</v>
      </c>
    </row>
    <row r="8" spans="1:10">
      <c r="A8" s="9" t="s">
        <v>8</v>
      </c>
      <c r="B8" s="1"/>
      <c r="C8" s="1"/>
      <c r="D8" s="1"/>
      <c r="E8" s="1"/>
      <c r="F8" s="1"/>
      <c r="G8" s="1"/>
      <c r="H8" s="1"/>
      <c r="I8" s="1"/>
      <c r="J8" s="1"/>
    </row>
    <row r="9" spans="1:10">
      <c r="A9" s="10" t="s">
        <v>9</v>
      </c>
      <c r="B9" s="11" t="s">
        <v>10</v>
      </c>
      <c r="C9" s="11" t="s">
        <v>11</v>
      </c>
      <c r="D9" s="3" t="s">
        <v>12</v>
      </c>
      <c r="E9" s="3"/>
      <c r="F9" s="3"/>
      <c r="G9" s="3" t="s">
        <v>16</v>
      </c>
      <c r="H9" s="3"/>
      <c r="I9" s="3"/>
      <c r="J9" s="12" t="s">
        <v>20</v>
      </c>
    </row>
    <row r="10" spans="1:10" ht="85.5" customHeight="1">
      <c r="A10" s="10"/>
      <c r="B10" s="11"/>
      <c r="C10" s="11"/>
      <c r="D10" s="13" t="s">
        <v>13</v>
      </c>
      <c r="E10" s="13" t="s">
        <v>14</v>
      </c>
      <c r="F10" s="13" t="s">
        <v>15</v>
      </c>
      <c r="G10" s="13" t="s">
        <v>17</v>
      </c>
      <c r="H10" s="13" t="s">
        <v>18</v>
      </c>
      <c r="I10" s="13" t="s">
        <v>19</v>
      </c>
      <c r="J10" s="12"/>
    </row>
    <row r="11" spans="1:10">
      <c r="A11" s="14">
        <v>1</v>
      </c>
      <c r="B11" s="14">
        <v>100</v>
      </c>
      <c r="C11" s="14">
        <v>7</v>
      </c>
      <c r="D11" s="14"/>
      <c r="E11" s="14" t="s">
        <v>21</v>
      </c>
      <c r="F11" s="14" t="s">
        <v>22</v>
      </c>
      <c r="G11" s="18">
        <f>B11*$C$6*IF(E11="+",1+$C$7,1)</f>
        <v>4500</v>
      </c>
      <c r="H11" s="17">
        <f>IF(D11&lt;&gt;"+",1,0)*C11*IF(E11="+",$C$5,$C$4)</f>
        <v>665</v>
      </c>
      <c r="I11" s="17">
        <f xml:space="preserve"> IF(F11="о",$C$2,IF(F11="с",$C$3,0))</f>
        <v>300</v>
      </c>
      <c r="J11" s="17">
        <f>SUM(G11:I11)</f>
        <v>5465</v>
      </c>
    </row>
    <row r="12" spans="1:10">
      <c r="A12" s="14">
        <v>2</v>
      </c>
      <c r="B12" s="14">
        <v>60</v>
      </c>
      <c r="C12" s="14">
        <v>3</v>
      </c>
      <c r="D12" s="14" t="s">
        <v>21</v>
      </c>
      <c r="E12" s="14"/>
      <c r="F12" s="14" t="s">
        <v>23</v>
      </c>
      <c r="G12" s="18">
        <f t="shared" ref="G12:G15" si="0">B12*$C$6*IF(E12="+",1+$C$7,1)</f>
        <v>3000</v>
      </c>
      <c r="H12" s="17">
        <f t="shared" ref="H12:H15" si="1">IF(D12&lt;&gt;"+",1,0)*C12*IF(E12="+",$C$5,$C$4)</f>
        <v>0</v>
      </c>
      <c r="I12" s="17">
        <f t="shared" ref="I12:I15" si="2" xml:space="preserve"> IF(F12="о",$C$2,IF(F12="с",$C$3,0))</f>
        <v>250</v>
      </c>
      <c r="J12" s="17">
        <f>SUM(G12:I12)</f>
        <v>3250</v>
      </c>
    </row>
    <row r="13" spans="1:10">
      <c r="A13" s="14">
        <v>3</v>
      </c>
      <c r="B13" s="14">
        <v>70</v>
      </c>
      <c r="C13" s="14">
        <v>4</v>
      </c>
      <c r="D13" s="14"/>
      <c r="E13" s="14" t="s">
        <v>21</v>
      </c>
      <c r="F13" s="14"/>
      <c r="G13" s="18">
        <f t="shared" si="0"/>
        <v>3150</v>
      </c>
      <c r="H13" s="17">
        <f t="shared" si="1"/>
        <v>380</v>
      </c>
      <c r="I13" s="17">
        <f t="shared" si="2"/>
        <v>0</v>
      </c>
      <c r="J13" s="17">
        <f>SUM(G13:I13)</f>
        <v>3530</v>
      </c>
    </row>
    <row r="14" spans="1:10">
      <c r="A14" s="14">
        <v>4</v>
      </c>
      <c r="B14" s="14">
        <v>80</v>
      </c>
      <c r="C14" s="14">
        <v>3</v>
      </c>
      <c r="D14" s="14" t="s">
        <v>21</v>
      </c>
      <c r="E14" s="14"/>
      <c r="F14" s="14" t="s">
        <v>22</v>
      </c>
      <c r="G14" s="18">
        <f t="shared" si="0"/>
        <v>4000</v>
      </c>
      <c r="H14" s="17">
        <f t="shared" si="1"/>
        <v>0</v>
      </c>
      <c r="I14" s="17">
        <f t="shared" si="2"/>
        <v>300</v>
      </c>
      <c r="J14" s="17">
        <f>SUM(G14:I14)</f>
        <v>4300</v>
      </c>
    </row>
    <row r="15" spans="1:10">
      <c r="A15" s="14">
        <v>5</v>
      </c>
      <c r="B15" s="14">
        <v>90</v>
      </c>
      <c r="C15" s="14">
        <v>8</v>
      </c>
      <c r="D15" s="14"/>
      <c r="E15" s="14" t="s">
        <v>21</v>
      </c>
      <c r="F15" s="14"/>
      <c r="G15" s="18">
        <f t="shared" si="0"/>
        <v>4050</v>
      </c>
      <c r="H15" s="17">
        <f t="shared" si="1"/>
        <v>760</v>
      </c>
      <c r="I15" s="17">
        <f t="shared" si="2"/>
        <v>0</v>
      </c>
      <c r="J15" s="17">
        <f>SUM(G15:I15)</f>
        <v>4810</v>
      </c>
    </row>
    <row r="16" spans="1:10">
      <c r="A16" s="14" t="s">
        <v>24</v>
      </c>
      <c r="B16" s="15">
        <f>SUM(B11:B15)</f>
        <v>400</v>
      </c>
      <c r="C16" s="15">
        <f>SUM(C11:C15)</f>
        <v>25</v>
      </c>
      <c r="D16" s="15">
        <f>COUNTIF(D11:D15,"+")</f>
        <v>2</v>
      </c>
      <c r="E16" s="15">
        <f xml:space="preserve"> COUNTIF(E11:E15,"+")</f>
        <v>3</v>
      </c>
      <c r="F16" s="15">
        <f xml:space="preserve"> COUNTA(F11:F15)</f>
        <v>3</v>
      </c>
      <c r="G16" s="17">
        <f>SUM(G11:G15)</f>
        <v>18700</v>
      </c>
      <c r="H16" s="17">
        <f>SUM(H11:H15)</f>
        <v>1805</v>
      </c>
      <c r="I16" s="17">
        <f>SUM(I11:I15)</f>
        <v>850</v>
      </c>
      <c r="J16" s="17">
        <f>SUM(J11:J15)</f>
        <v>21355</v>
      </c>
    </row>
  </sheetData>
  <mergeCells count="11">
    <mergeCell ref="J9:J10"/>
    <mergeCell ref="A1:C1"/>
    <mergeCell ref="A2:A3"/>
    <mergeCell ref="A4:A5"/>
    <mergeCell ref="A6:A7"/>
    <mergeCell ref="A8:J8"/>
    <mergeCell ref="A9:A10"/>
    <mergeCell ref="B9:B10"/>
    <mergeCell ref="C9:C10"/>
    <mergeCell ref="D9:F9"/>
    <mergeCell ref="G9:I9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18" sqref="C18"/>
    </sheetView>
  </sheetViews>
  <sheetFormatPr defaultRowHeight="15"/>
  <cols>
    <col min="1" max="1" width="16.28515625" customWidth="1"/>
    <col min="2" max="2" width="14.42578125" customWidth="1"/>
    <col min="3" max="3" width="14.85546875" customWidth="1"/>
    <col min="5" max="5" width="13.5703125" bestFit="1" customWidth="1"/>
    <col min="6" max="6" width="10.7109375" bestFit="1" customWidth="1"/>
    <col min="7" max="8" width="10.5703125" bestFit="1" customWidth="1"/>
  </cols>
  <sheetData>
    <row r="1" spans="1:8">
      <c r="A1" s="1" t="s">
        <v>25</v>
      </c>
      <c r="B1" s="1"/>
      <c r="C1" s="1"/>
      <c r="D1" s="1"/>
      <c r="E1" s="1"/>
      <c r="F1" s="1"/>
    </row>
    <row r="3" spans="1:8">
      <c r="A3" s="11" t="s">
        <v>26</v>
      </c>
      <c r="B3" s="11"/>
      <c r="C3" s="19">
        <v>23</v>
      </c>
    </row>
    <row r="5" spans="1:8">
      <c r="A5" s="21" t="s">
        <v>27</v>
      </c>
      <c r="B5" s="22"/>
      <c r="C5" s="23">
        <v>300000</v>
      </c>
    </row>
    <row r="6" spans="1:8" ht="121.5" customHeight="1">
      <c r="A6" s="24" t="s">
        <v>28</v>
      </c>
      <c r="B6" s="25" t="s">
        <v>29</v>
      </c>
      <c r="C6" s="25" t="s">
        <v>30</v>
      </c>
      <c r="D6" s="25" t="s">
        <v>31</v>
      </c>
      <c r="E6" s="25" t="s">
        <v>32</v>
      </c>
      <c r="F6" s="25" t="s">
        <v>33</v>
      </c>
      <c r="G6" s="25" t="s">
        <v>34</v>
      </c>
      <c r="H6" s="25" t="s">
        <v>35</v>
      </c>
    </row>
    <row r="7" spans="1:8">
      <c r="A7" s="5" t="s">
        <v>36</v>
      </c>
      <c r="B7" s="26">
        <v>20</v>
      </c>
      <c r="C7" s="14">
        <v>5</v>
      </c>
      <c r="D7" s="14">
        <v>90</v>
      </c>
      <c r="E7" s="27">
        <v>30000</v>
      </c>
      <c r="F7" s="17">
        <f>E7*B7/$C$3</f>
        <v>26086.956521739132</v>
      </c>
      <c r="G7" s="17">
        <f xml:space="preserve"> ($C$5-$F$17)/$D$17*D7</f>
        <v>14795.059900390361</v>
      </c>
      <c r="H7" s="17">
        <f xml:space="preserve"> F7+G7</f>
        <v>40882.016422129491</v>
      </c>
    </row>
    <row r="8" spans="1:8">
      <c r="A8" s="5" t="s">
        <v>37</v>
      </c>
      <c r="B8" s="26">
        <v>22</v>
      </c>
      <c r="C8" s="14">
        <v>5</v>
      </c>
      <c r="D8" s="14">
        <v>100</v>
      </c>
      <c r="E8" s="27">
        <v>30000</v>
      </c>
      <c r="F8" s="17">
        <f t="shared" ref="F8:F16" si="0">E8*B8/$C$3</f>
        <v>28695.652173913044</v>
      </c>
      <c r="G8" s="17">
        <f xml:space="preserve"> ($C$5-$F$17)/$D$17*D8</f>
        <v>16438.955444878178</v>
      </c>
      <c r="H8" s="17">
        <f t="shared" ref="H8:H16" si="1" xml:space="preserve"> F8+G8</f>
        <v>45134.607618791226</v>
      </c>
    </row>
    <row r="9" spans="1:8">
      <c r="A9" s="5" t="s">
        <v>38</v>
      </c>
      <c r="B9" s="14">
        <v>18</v>
      </c>
      <c r="C9" s="14">
        <v>4</v>
      </c>
      <c r="D9" s="14">
        <v>70</v>
      </c>
      <c r="E9" s="27">
        <v>25000</v>
      </c>
      <c r="F9" s="17">
        <f t="shared" si="0"/>
        <v>19565.217391304348</v>
      </c>
      <c r="G9" s="17">
        <f xml:space="preserve"> ($C$5-$F$17)/$D$17*D9</f>
        <v>11507.268811414724</v>
      </c>
      <c r="H9" s="17">
        <f t="shared" si="1"/>
        <v>31072.486202719072</v>
      </c>
    </row>
    <row r="10" spans="1:8">
      <c r="A10" s="5" t="s">
        <v>39</v>
      </c>
      <c r="B10" s="14">
        <v>20</v>
      </c>
      <c r="C10" s="14">
        <v>4</v>
      </c>
      <c r="D10" s="14">
        <v>80</v>
      </c>
      <c r="E10" s="27">
        <v>25000</v>
      </c>
      <c r="F10" s="17">
        <f t="shared" si="0"/>
        <v>21739.130434782608</v>
      </c>
      <c r="G10" s="17">
        <f xml:space="preserve"> ($C$5-$F$17)/$D$17*D10</f>
        <v>13151.164355902543</v>
      </c>
      <c r="H10" s="17">
        <f t="shared" si="1"/>
        <v>34890.294790685148</v>
      </c>
    </row>
    <row r="11" spans="1:8">
      <c r="A11" s="5" t="s">
        <v>40</v>
      </c>
      <c r="B11" s="14">
        <v>19</v>
      </c>
      <c r="C11" s="14">
        <v>3</v>
      </c>
      <c r="D11" s="14">
        <v>60</v>
      </c>
      <c r="E11" s="27">
        <v>22500</v>
      </c>
      <c r="F11" s="17">
        <f t="shared" si="0"/>
        <v>18586.956521739132</v>
      </c>
      <c r="G11" s="17">
        <f xml:space="preserve"> ($C$5-$F$17)/$D$17*D11</f>
        <v>9863.3732669269066</v>
      </c>
      <c r="H11" s="17">
        <f t="shared" si="1"/>
        <v>28450.329788666037</v>
      </c>
    </row>
    <row r="12" spans="1:8">
      <c r="A12" s="5" t="s">
        <v>41</v>
      </c>
      <c r="B12" s="14">
        <v>12</v>
      </c>
      <c r="C12" s="14">
        <v>3</v>
      </c>
      <c r="D12" s="14">
        <v>36</v>
      </c>
      <c r="E12" s="27">
        <v>22500</v>
      </c>
      <c r="F12" s="17">
        <f t="shared" si="0"/>
        <v>11739.130434782608</v>
      </c>
      <c r="G12" s="17">
        <f xml:space="preserve"> ($C$5-$F$17)/$D$17*D12</f>
        <v>5918.0239601561443</v>
      </c>
      <c r="H12" s="17">
        <f t="shared" si="1"/>
        <v>17657.154394938752</v>
      </c>
    </row>
    <row r="13" spans="1:8">
      <c r="A13" s="5" t="s">
        <v>42</v>
      </c>
      <c r="B13" s="14">
        <v>10</v>
      </c>
      <c r="C13" s="14">
        <v>2</v>
      </c>
      <c r="D13" s="14">
        <v>30</v>
      </c>
      <c r="E13" s="27">
        <v>20000</v>
      </c>
      <c r="F13" s="17">
        <f t="shared" si="0"/>
        <v>8695.652173913044</v>
      </c>
      <c r="G13" s="17">
        <f xml:space="preserve"> ($C$5-$F$17)/$D$17*D13</f>
        <v>4931.6866334634533</v>
      </c>
      <c r="H13" s="17">
        <f t="shared" si="1"/>
        <v>13627.338807376498</v>
      </c>
    </row>
    <row r="14" spans="1:8">
      <c r="A14" s="5" t="s">
        <v>43</v>
      </c>
      <c r="B14" s="14">
        <v>20</v>
      </c>
      <c r="C14" s="14">
        <v>3</v>
      </c>
      <c r="D14" s="14">
        <v>60</v>
      </c>
      <c r="E14" s="27">
        <v>22500</v>
      </c>
      <c r="F14" s="17">
        <f t="shared" si="0"/>
        <v>19565.217391304348</v>
      </c>
      <c r="G14" s="17">
        <f xml:space="preserve"> ($C$5-$F$17)/$D$17*D14</f>
        <v>9863.3732669269066</v>
      </c>
      <c r="H14" s="17">
        <f t="shared" si="1"/>
        <v>29428.590658231253</v>
      </c>
    </row>
    <row r="15" spans="1:8">
      <c r="A15" s="5" t="s">
        <v>44</v>
      </c>
      <c r="B15" s="14">
        <v>20</v>
      </c>
      <c r="C15" s="14">
        <v>2</v>
      </c>
      <c r="D15" s="14">
        <v>40</v>
      </c>
      <c r="E15" s="27">
        <v>20000</v>
      </c>
      <c r="F15" s="17">
        <f t="shared" si="0"/>
        <v>17391.304347826088</v>
      </c>
      <c r="G15" s="17">
        <f xml:space="preserve"> ($C$5-$F$17)/$D$17*D15</f>
        <v>6575.5821779512717</v>
      </c>
      <c r="H15" s="17">
        <f t="shared" si="1"/>
        <v>23966.886525777358</v>
      </c>
    </row>
    <row r="16" spans="1:8">
      <c r="A16" s="5" t="s">
        <v>45</v>
      </c>
      <c r="B16" s="14">
        <v>20</v>
      </c>
      <c r="C16" s="14">
        <v>4</v>
      </c>
      <c r="D16" s="14">
        <v>80</v>
      </c>
      <c r="E16" s="27">
        <v>25000</v>
      </c>
      <c r="F16" s="17">
        <f t="shared" si="0"/>
        <v>21739.130434782608</v>
      </c>
      <c r="G16" s="17">
        <f xml:space="preserve"> ($C$5-$F$17)/$D$17*D16</f>
        <v>13151.164355902543</v>
      </c>
      <c r="H16" s="17">
        <f t="shared" si="1"/>
        <v>34890.294790685148</v>
      </c>
    </row>
    <row r="17" spans="1:8">
      <c r="A17" s="5" t="s">
        <v>24</v>
      </c>
      <c r="B17" s="14">
        <f>SUM(B7:B16)</f>
        <v>181</v>
      </c>
      <c r="C17" s="14">
        <f>SUM(C7:C16)</f>
        <v>35</v>
      </c>
      <c r="D17" s="14">
        <f>SUM(D7:D16)</f>
        <v>646</v>
      </c>
      <c r="E17" s="14">
        <f t="shared" ref="E17:H17" si="2">SUM(E7:E16)</f>
        <v>242500</v>
      </c>
      <c r="F17" s="14">
        <f t="shared" si="2"/>
        <v>193804.34782608697</v>
      </c>
      <c r="G17" s="14">
        <f t="shared" si="2"/>
        <v>106195.65217391304</v>
      </c>
      <c r="H17" s="14">
        <f t="shared" si="2"/>
        <v>300000</v>
      </c>
    </row>
  </sheetData>
  <mergeCells count="3">
    <mergeCell ref="A1:F1"/>
    <mergeCell ref="A3:B3"/>
    <mergeCell ref="A5:B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C12" sqref="C12"/>
    </sheetView>
  </sheetViews>
  <sheetFormatPr defaultRowHeight="15"/>
  <cols>
    <col min="1" max="1" width="13.28515625" customWidth="1"/>
  </cols>
  <sheetData>
    <row r="1" spans="1:6">
      <c r="A1" s="28" t="s">
        <v>48</v>
      </c>
      <c r="B1" s="28"/>
      <c r="C1" s="29">
        <v>0.13</v>
      </c>
      <c r="D1" s="30" t="s">
        <v>48</v>
      </c>
      <c r="E1" s="30"/>
      <c r="F1" s="29">
        <v>0.2</v>
      </c>
    </row>
    <row r="2" spans="1:6">
      <c r="A2" s="8" t="s">
        <v>46</v>
      </c>
      <c r="B2" s="8"/>
      <c r="C2" s="17">
        <v>125</v>
      </c>
    </row>
    <row r="3" spans="1:6">
      <c r="A3" s="8" t="s">
        <v>47</v>
      </c>
      <c r="B3" s="8"/>
      <c r="C3" s="17">
        <v>200</v>
      </c>
    </row>
    <row r="5" spans="1:6">
      <c r="A5" s="9" t="s">
        <v>49</v>
      </c>
      <c r="B5" s="1"/>
      <c r="C5" s="1"/>
      <c r="D5" s="1"/>
      <c r="E5" s="1"/>
      <c r="F5" s="1"/>
    </row>
    <row r="6" spans="1:6" ht="57.75">
      <c r="A6" t="s">
        <v>50</v>
      </c>
      <c r="B6" s="20" t="s">
        <v>51</v>
      </c>
      <c r="C6" s="31" t="s">
        <v>52</v>
      </c>
      <c r="D6" s="20" t="s">
        <v>53</v>
      </c>
      <c r="E6" s="20" t="s">
        <v>54</v>
      </c>
      <c r="F6" s="20" t="s">
        <v>55</v>
      </c>
    </row>
    <row r="7" spans="1:6">
      <c r="A7" s="2" t="s">
        <v>38</v>
      </c>
      <c r="B7" s="2">
        <v>145</v>
      </c>
      <c r="C7">
        <v>18</v>
      </c>
    </row>
    <row r="8" spans="1:6">
      <c r="A8" s="2" t="s">
        <v>56</v>
      </c>
      <c r="B8" s="2">
        <v>135</v>
      </c>
      <c r="C8">
        <v>5</v>
      </c>
    </row>
    <row r="9" spans="1:6">
      <c r="A9" s="2" t="s">
        <v>42</v>
      </c>
      <c r="B9" s="2">
        <v>130</v>
      </c>
      <c r="C9">
        <v>7</v>
      </c>
    </row>
    <row r="10" spans="1:6">
      <c r="A10" s="2" t="s">
        <v>43</v>
      </c>
      <c r="B10" s="2">
        <v>160</v>
      </c>
      <c r="C10">
        <v>12</v>
      </c>
    </row>
    <row r="11" spans="1:6">
      <c r="A11" s="2" t="s">
        <v>57</v>
      </c>
      <c r="B11" s="2">
        <v>110</v>
      </c>
      <c r="C11">
        <v>3</v>
      </c>
    </row>
    <row r="12" spans="1:6">
      <c r="A12" s="2" t="s">
        <v>58</v>
      </c>
    </row>
  </sheetData>
  <mergeCells count="5">
    <mergeCell ref="A1:B1"/>
    <mergeCell ref="D1:E1"/>
    <mergeCell ref="A2:B2"/>
    <mergeCell ref="A3:B3"/>
    <mergeCell ref="A5:F5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Квартплата</vt:lpstr>
      <vt:lpstr>Распределение фонда зарплаты</vt:lpstr>
      <vt:lpstr>Сдельная зарплата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2025-10-21T13:25:16Z</dcterms:modified>
</cp:coreProperties>
</file>