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nand\Documents\"/>
    </mc:Choice>
  </mc:AlternateContent>
  <xr:revisionPtr revIDLastSave="0" documentId="13_ncr:1_{0F1EDCF7-CAF3-4B9F-B39A-0F4BDA21E11E}" xr6:coauthVersionLast="45" xr6:coauthVersionMax="45" xr10:uidLastSave="{00000000-0000-0000-0000-000000000000}"/>
  <bookViews>
    <workbookView xWindow="-19320" yWindow="1275" windowWidth="19440" windowHeight="15000" xr2:uid="{3AED6CF7-B7FA-488D-988C-E688C2B938E4}"/>
  </bookViews>
  <sheets>
    <sheet name="Upgrades" sheetId="2" r:id="rId1"/>
    <sheet name="Eve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T41" i="2" s="1"/>
  <c r="E8" i="2"/>
  <c r="E9" i="2"/>
  <c r="E10" i="2"/>
  <c r="E11" i="2"/>
  <c r="F33" i="2" s="1"/>
  <c r="E12" i="2"/>
  <c r="E13" i="2"/>
  <c r="E14" i="2"/>
  <c r="E3" i="2"/>
  <c r="B48" i="2"/>
  <c r="C48" i="2"/>
  <c r="E57" i="2"/>
  <c r="E58" i="2"/>
  <c r="E59" i="2"/>
  <c r="E60" i="2"/>
  <c r="AB47" i="2"/>
  <c r="AA47" i="2"/>
  <c r="Z47" i="2"/>
  <c r="X47" i="2"/>
  <c r="W47" i="2"/>
  <c r="V47" i="2"/>
  <c r="T47" i="2"/>
  <c r="S47" i="2"/>
  <c r="R47" i="2"/>
  <c r="P47" i="2"/>
  <c r="O47" i="2"/>
  <c r="N47" i="2"/>
  <c r="AB48" i="2"/>
  <c r="AA48" i="2"/>
  <c r="Z48" i="2"/>
  <c r="X48" i="2"/>
  <c r="W48" i="2"/>
  <c r="V48" i="2"/>
  <c r="T48" i="2"/>
  <c r="S48" i="2"/>
  <c r="R48" i="2"/>
  <c r="P48" i="2"/>
  <c r="O48" i="2"/>
  <c r="N48" i="2"/>
  <c r="AB46" i="2"/>
  <c r="AA46" i="2"/>
  <c r="Z46" i="2"/>
  <c r="X46" i="2"/>
  <c r="W46" i="2"/>
  <c r="V46" i="2"/>
  <c r="T46" i="2"/>
  <c r="S46" i="2"/>
  <c r="R46" i="2"/>
  <c r="P46" i="2"/>
  <c r="O46" i="2"/>
  <c r="N46" i="2"/>
  <c r="AB44" i="2"/>
  <c r="AA44" i="2"/>
  <c r="Z44" i="2"/>
  <c r="X44" i="2"/>
  <c r="W44" i="2"/>
  <c r="V44" i="2"/>
  <c r="T44" i="2"/>
  <c r="S44" i="2"/>
  <c r="R44" i="2"/>
  <c r="P44" i="2"/>
  <c r="O44" i="2"/>
  <c r="N44" i="2"/>
  <c r="AB45" i="2"/>
  <c r="AA45" i="2"/>
  <c r="Z45" i="2"/>
  <c r="X45" i="2"/>
  <c r="W45" i="2"/>
  <c r="V45" i="2"/>
  <c r="T45" i="2"/>
  <c r="S45" i="2"/>
  <c r="R45" i="2"/>
  <c r="P45" i="2"/>
  <c r="O45" i="2"/>
  <c r="N45" i="2"/>
  <c r="AB43" i="2"/>
  <c r="AA43" i="2"/>
  <c r="Z43" i="2"/>
  <c r="X43" i="2"/>
  <c r="W43" i="2"/>
  <c r="V43" i="2"/>
  <c r="T43" i="2"/>
  <c r="S43" i="2"/>
  <c r="R43" i="2"/>
  <c r="P43" i="2"/>
  <c r="O43" i="2"/>
  <c r="N43" i="2"/>
  <c r="AB42" i="2"/>
  <c r="AA42" i="2"/>
  <c r="Z42" i="2"/>
  <c r="X42" i="2"/>
  <c r="W42" i="2"/>
  <c r="V42" i="2"/>
  <c r="T42" i="2"/>
  <c r="S42" i="2"/>
  <c r="R42" i="2"/>
  <c r="P42" i="2"/>
  <c r="O42" i="2"/>
  <c r="N42" i="2"/>
  <c r="AB41" i="2"/>
  <c r="AA41" i="2"/>
  <c r="Z41" i="2"/>
  <c r="X41" i="2"/>
  <c r="W41" i="2"/>
  <c r="V41" i="2"/>
  <c r="S41" i="2"/>
  <c r="R41" i="2"/>
  <c r="P41" i="2"/>
  <c r="O41" i="2"/>
  <c r="N41" i="2"/>
  <c r="AB40" i="2"/>
  <c r="AA40" i="2"/>
  <c r="Z40" i="2"/>
  <c r="X40" i="2"/>
  <c r="W40" i="2"/>
  <c r="V40" i="2"/>
  <c r="T40" i="2"/>
  <c r="S40" i="2"/>
  <c r="R40" i="2"/>
  <c r="P40" i="2"/>
  <c r="O40" i="2"/>
  <c r="N40" i="2"/>
  <c r="AB39" i="2"/>
  <c r="AA39" i="2"/>
  <c r="Z39" i="2"/>
  <c r="X39" i="2"/>
  <c r="W39" i="2"/>
  <c r="V39" i="2"/>
  <c r="T39" i="2"/>
  <c r="S39" i="2"/>
  <c r="R39" i="2"/>
  <c r="P39" i="2"/>
  <c r="O39" i="2"/>
  <c r="N39" i="2"/>
  <c r="D47" i="2"/>
  <c r="C40" i="2"/>
  <c r="C41" i="2" s="1"/>
  <c r="C42" i="2" s="1"/>
  <c r="C43" i="2" s="1"/>
  <c r="C44" i="2" s="1"/>
  <c r="C45" i="2" s="1"/>
  <c r="E28" i="2"/>
  <c r="F26" i="2"/>
  <c r="F27" i="2"/>
  <c r="F28" i="2"/>
  <c r="F30" i="2"/>
  <c r="F31" i="2"/>
  <c r="F32" i="2"/>
  <c r="F34" i="2"/>
  <c r="F35" i="2"/>
  <c r="F36" i="2"/>
  <c r="F25" i="2"/>
  <c r="D33" i="2"/>
  <c r="E33" i="2" s="1"/>
  <c r="D34" i="2"/>
  <c r="D32" i="2"/>
  <c r="D26" i="2"/>
  <c r="D27" i="2"/>
  <c r="E27" i="2" s="1"/>
  <c r="D28" i="2"/>
  <c r="D29" i="2"/>
  <c r="D30" i="2"/>
  <c r="D31" i="2"/>
  <c r="E31" i="2" s="1"/>
  <c r="D35" i="2"/>
  <c r="D36" i="2"/>
  <c r="D25" i="2"/>
  <c r="C26" i="2"/>
  <c r="E26" i="2" s="1"/>
  <c r="C27" i="2"/>
  <c r="C28" i="2"/>
  <c r="C29" i="2"/>
  <c r="E29" i="2" s="1"/>
  <c r="C30" i="2"/>
  <c r="E30" i="2" s="1"/>
  <c r="C31" i="2"/>
  <c r="C32" i="2"/>
  <c r="E32" i="2" s="1"/>
  <c r="C33" i="2"/>
  <c r="C34" i="2"/>
  <c r="E34" i="2" s="1"/>
  <c r="C35" i="2"/>
  <c r="E35" i="2" s="1"/>
  <c r="C36" i="2"/>
  <c r="E36" i="2" s="1"/>
  <c r="C25" i="2"/>
  <c r="E25" i="2" s="1"/>
  <c r="U23" i="2"/>
  <c r="T23" i="2"/>
  <c r="S23" i="2"/>
  <c r="R23" i="2"/>
  <c r="H17" i="3"/>
  <c r="G17" i="3"/>
  <c r="F20" i="3"/>
  <c r="F15" i="3"/>
  <c r="G15" i="3"/>
  <c r="P23" i="2"/>
  <c r="O23" i="2"/>
  <c r="N23" i="2"/>
  <c r="M23" i="2"/>
  <c r="K23" i="2"/>
  <c r="J23" i="2"/>
  <c r="I23" i="2"/>
  <c r="H23" i="2"/>
  <c r="F29" i="2" l="1"/>
  <c r="L47" i="2"/>
  <c r="L42" i="2"/>
  <c r="L43" i="2"/>
  <c r="L45" i="2"/>
  <c r="L44" i="2"/>
  <c r="L46" i="2"/>
  <c r="L48" i="2"/>
  <c r="L40" i="2"/>
  <c r="L41" i="2"/>
  <c r="L39" i="2"/>
  <c r="H39" i="2" s="1"/>
  <c r="J39" i="2"/>
  <c r="K39" i="2"/>
  <c r="K40" i="2" s="1"/>
  <c r="K41" i="2" s="1"/>
  <c r="K42" i="2" s="1"/>
  <c r="K43" i="2" s="1"/>
  <c r="K44" i="2" s="1"/>
  <c r="K45" i="2" s="1"/>
  <c r="K46" i="2" s="1"/>
  <c r="K47" i="2" s="1"/>
  <c r="K48" i="2" s="1"/>
  <c r="H40" i="2" l="1"/>
  <c r="H41" i="2" s="1"/>
  <c r="H42" i="2" s="1"/>
  <c r="H43" i="2" s="1"/>
  <c r="H44" i="2" s="1"/>
  <c r="H45" i="2" s="1"/>
  <c r="H46" i="2" s="1"/>
  <c r="H47" i="2" s="1"/>
  <c r="H48" i="2" s="1"/>
  <c r="J40" i="2"/>
  <c r="E47" i="2"/>
  <c r="D48" i="2" s="1"/>
  <c r="C49" i="2" l="1"/>
  <c r="E48" i="2"/>
  <c r="D49" i="2" s="1"/>
  <c r="J41" i="2"/>
  <c r="J42" i="2" l="1"/>
  <c r="E49" i="2"/>
  <c r="D50" i="2" s="1"/>
  <c r="C50" i="2"/>
  <c r="B49" i="2"/>
  <c r="F48" i="2" s="1"/>
  <c r="B50" i="2" l="1"/>
  <c r="F49" i="2" s="1"/>
  <c r="C51" i="2"/>
  <c r="J43" i="2"/>
  <c r="E50" i="2"/>
  <c r="D51" i="2" s="1"/>
  <c r="E51" i="2" l="1"/>
  <c r="D52" i="2" s="1"/>
  <c r="J44" i="2"/>
  <c r="C52" i="2"/>
  <c r="B51" i="2"/>
  <c r="F50" i="2" s="1"/>
  <c r="C53" i="2" l="1"/>
  <c r="B52" i="2"/>
  <c r="F51" i="2" s="1"/>
  <c r="J45" i="2"/>
  <c r="E52" i="2"/>
  <c r="D53" i="2" s="1"/>
  <c r="J46" i="2" l="1"/>
  <c r="E53" i="2"/>
  <c r="D54" i="2" s="1"/>
  <c r="B53" i="2"/>
  <c r="F52" i="2" s="1"/>
  <c r="C54" i="2"/>
  <c r="B54" i="2" l="1"/>
  <c r="F53" i="2" s="1"/>
  <c r="C55" i="2"/>
  <c r="J47" i="2"/>
  <c r="E54" i="2"/>
  <c r="D55" i="2" s="1"/>
  <c r="B55" i="2" l="1"/>
  <c r="F54" i="2" s="1"/>
  <c r="C56" i="2"/>
  <c r="J48" i="2"/>
  <c r="E56" i="2" s="1"/>
  <c r="E55" i="2"/>
  <c r="D56" i="2" s="1"/>
  <c r="B56" i="2" l="1"/>
  <c r="F55" i="2" s="1"/>
  <c r="C57" i="2"/>
  <c r="C58" i="2" l="1"/>
  <c r="C59" i="2" s="1"/>
  <c r="C60" i="2" s="1"/>
  <c r="C61" i="2" s="1"/>
  <c r="B57" i="2"/>
  <c r="F56" i="2" s="1"/>
</calcChain>
</file>

<file path=xl/sharedStrings.xml><?xml version="1.0" encoding="utf-8"?>
<sst xmlns="http://schemas.openxmlformats.org/spreadsheetml/2006/main" count="188" uniqueCount="65">
  <si>
    <t>Weltbevölkerung:</t>
  </si>
  <si>
    <t>Asien</t>
  </si>
  <si>
    <t>Afrika</t>
  </si>
  <si>
    <t>Europa</t>
  </si>
  <si>
    <t>Lateinamerika</t>
  </si>
  <si>
    <t>Nordamerika</t>
  </si>
  <si>
    <t>Ozeanien</t>
  </si>
  <si>
    <t>Infektion</t>
  </si>
  <si>
    <t>Aufklärung</t>
  </si>
  <si>
    <t>Einschränkung</t>
  </si>
  <si>
    <t>Globale Maßnahmen</t>
  </si>
  <si>
    <t>Name</t>
  </si>
  <si>
    <t>Zufriedenheit</t>
  </si>
  <si>
    <t>Einschränkungen</t>
  </si>
  <si>
    <t>Twitter</t>
  </si>
  <si>
    <t>World News</t>
  </si>
  <si>
    <t>Permanent Broadcast</t>
  </si>
  <si>
    <t>Händewaschen</t>
  </si>
  <si>
    <t>Social Distancing</t>
  </si>
  <si>
    <t>Nießverhalten</t>
  </si>
  <si>
    <t>Sum</t>
  </si>
  <si>
    <t>Ausgangsbegrenzung</t>
  </si>
  <si>
    <t>Ausgangssprerre</t>
  </si>
  <si>
    <t>Lock-Down</t>
  </si>
  <si>
    <t>Positive Events</t>
  </si>
  <si>
    <t>Negative Events</t>
  </si>
  <si>
    <t>Parent Event</t>
  </si>
  <si>
    <t>Option A</t>
  </si>
  <si>
    <t>Option B</t>
  </si>
  <si>
    <t>Chance</t>
  </si>
  <si>
    <t>Income</t>
  </si>
  <si>
    <t>Unlock</t>
  </si>
  <si>
    <t>&lt;&lt;&lt;&lt;&lt;&lt;&lt;&lt;&lt;&lt;&lt;&lt;&lt;&lt;</t>
  </si>
  <si>
    <t>&lt;</t>
  </si>
  <si>
    <t>WHO Rede</t>
  </si>
  <si>
    <t>World Emergency</t>
  </si>
  <si>
    <t>-</t>
  </si>
  <si>
    <t>1,5*0,5</t>
  </si>
  <si>
    <t>newInfections=LastRoundInfected*(Rate*modifier)</t>
  </si>
  <si>
    <t>Kosten(TP)</t>
  </si>
  <si>
    <t>Finanzspritze</t>
  </si>
  <si>
    <t>TP Gain</t>
  </si>
  <si>
    <t>1 Zufriedenheit zu x Infektion</t>
  </si>
  <si>
    <t>1% Infektion kosten</t>
  </si>
  <si>
    <t>1% Zufriedenheitkosten</t>
  </si>
  <si>
    <t>Kategorie</t>
  </si>
  <si>
    <t>Maßnahmen</t>
  </si>
  <si>
    <t>Globale</t>
  </si>
  <si>
    <t>Expected</t>
  </si>
  <si>
    <t>Total</t>
  </si>
  <si>
    <t>Recieved</t>
  </si>
  <si>
    <t>Modifier</t>
  </si>
  <si>
    <t>Kosten (TP)</t>
  </si>
  <si>
    <t>Rate</t>
  </si>
  <si>
    <t>Timeframe</t>
  </si>
  <si>
    <t>Time</t>
  </si>
  <si>
    <t>Current</t>
  </si>
  <si>
    <t>Total Zufriedenheit</t>
  </si>
  <si>
    <t>Total Kosten</t>
  </si>
  <si>
    <t>Total Infektion</t>
  </si>
  <si>
    <t>Nothing</t>
  </si>
  <si>
    <t>New</t>
  </si>
  <si>
    <t>Old</t>
  </si>
  <si>
    <t>Growth</t>
  </si>
  <si>
    <t>% Of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</si>
</sst>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9" fontId="0" fillId="0" borderId="0" xfId="0" applyNumberFormat="1"/>
    <xf numFmtId="9" fontId="0" fillId="0" borderId="0" xfId="1" applyFont="1"/>
    <xf numFmtId="0" fontId="0" fillId="0" borderId="0" xfId="0" applyNumberFormat="1"/>
    <xf numFmtId="44" fontId="2" fillId="2" borderId="0" xfId="0" applyNumberFormat="1" applyFont="1" applyFill="1" applyAlignment="1">
      <alignment horizontal="centerContinuous"/>
    </xf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5" borderId="0" xfId="0" applyNumberFormat="1" applyFill="1"/>
    <xf numFmtId="0" fontId="2" fillId="2" borderId="0" xfId="0" applyFont="1" applyFill="1"/>
    <xf numFmtId="9" fontId="2" fillId="2" borderId="0" xfId="0" applyNumberFormat="1" applyFont="1" applyFill="1"/>
    <xf numFmtId="0" fontId="2" fillId="2" borderId="0" xfId="0" applyNumberFormat="1" applyFont="1" applyFill="1"/>
    <xf numFmtId="0" fontId="0" fillId="5" borderId="0" xfId="0" applyNumberFormat="1" applyFill="1"/>
    <xf numFmtId="44" fontId="2" fillId="2" borderId="1" xfId="0" applyNumberFormat="1" applyFont="1" applyFill="1" applyBorder="1" applyAlignment="1">
      <alignment horizontal="centerContinuous"/>
    </xf>
    <xf numFmtId="0" fontId="0" fillId="3" borderId="1" xfId="0" applyFill="1" applyBorder="1"/>
    <xf numFmtId="0" fontId="0" fillId="0" borderId="1" xfId="0" applyNumberFormat="1" applyBorder="1"/>
    <xf numFmtId="0" fontId="0" fillId="5" borderId="1" xfId="0" applyNumberFormat="1" applyFill="1" applyBorder="1"/>
    <xf numFmtId="0" fontId="2" fillId="2" borderId="1" xfId="0" applyNumberFormat="1" applyFont="1" applyFill="1" applyBorder="1"/>
    <xf numFmtId="9" fontId="0" fillId="0" borderId="1" xfId="0" applyNumberFormat="1" applyBorder="1"/>
    <xf numFmtId="9" fontId="0" fillId="5" borderId="1" xfId="0" applyNumberFormat="1" applyFill="1" applyBorder="1"/>
    <xf numFmtId="0" fontId="0" fillId="0" borderId="0" xfId="0" applyNumberFormat="1" applyFill="1" applyBorder="1"/>
    <xf numFmtId="0" fontId="0" fillId="5" borderId="1" xfId="0" applyFill="1" applyBorder="1"/>
    <xf numFmtId="0" fontId="0" fillId="0" borderId="1" xfId="0" applyBorder="1"/>
    <xf numFmtId="10" fontId="0" fillId="0" borderId="0" xfId="0" applyNumberFormat="1"/>
    <xf numFmtId="0" fontId="0" fillId="3" borderId="0" xfId="0" applyFill="1" applyBorder="1"/>
    <xf numFmtId="0" fontId="0" fillId="0" borderId="0" xfId="0" applyNumberFormat="1" applyBorder="1"/>
    <xf numFmtId="0" fontId="0" fillId="5" borderId="0" xfId="0" applyNumberFormat="1" applyFill="1" applyBorder="1"/>
    <xf numFmtId="9" fontId="0" fillId="5" borderId="0" xfId="1" applyFont="1" applyFill="1"/>
  </cellXfs>
  <cellStyles count="2">
    <cellStyle name="Normal" xfId="0" builtinId="0"/>
    <cellStyle name="Percent" xfId="1" builtinId="5"/>
  </cellStyles>
  <dxfs count="9"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border outline="0">
        <right style="thick">
          <color auto="1"/>
        </right>
      </border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3A825-792D-46EA-B1E8-8754495555BF}" name="Maßnahmen" displayName="Maßnahmen" ref="A2:F16" totalsRowShown="0" headerRowDxfId="6" dataDxfId="5" tableBorderDxfId="4">
  <autoFilter ref="A2:F16" xr:uid="{6920789D-9C14-4C2F-A24F-B6D42CE7A30D}"/>
  <tableColumns count="6">
    <tableColumn id="1" xr3:uid="{37097EAD-4BA1-4014-91C7-D5201DA55D72}" name="Kategorie" dataDxfId="8"/>
    <tableColumn id="2" xr3:uid="{9631CC59-6F3F-4A17-82C5-5168B04D1ECD}" name="Name" dataDxfId="7"/>
    <tableColumn id="3" xr3:uid="{02A2EAE2-0A7F-4CF9-9808-F9A977C65222}" name="Infektion" dataDxfId="3"/>
    <tableColumn id="4" xr3:uid="{E82F872A-996E-401C-9FA0-629805F0E750}" name="Zufriedenheit" dataDxfId="2"/>
    <tableColumn id="5" xr3:uid="{BE60C0BD-D238-46B2-97FA-15B1763354FB}" name="Kosten (TP)" dataDxfId="1"/>
    <tableColumn id="6" xr3:uid="{7A8FC808-7B62-4579-BF31-3FF2EECEEA20}" name="Unlo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F30A-3F81-43B3-B630-10AEE9391B9A}">
  <dimension ref="A1:AB240"/>
  <sheetViews>
    <sheetView tabSelected="1" topLeftCell="A6" zoomScale="55" zoomScaleNormal="55" workbookViewId="0">
      <selection activeCell="S28" sqref="S28"/>
    </sheetView>
  </sheetViews>
  <sheetFormatPr defaultRowHeight="15" x14ac:dyDescent="0.25"/>
  <cols>
    <col min="1" max="1" width="13.42578125" customWidth="1"/>
    <col min="2" max="2" width="19.28515625" customWidth="1"/>
    <col min="3" max="3" width="12.140625" customWidth="1"/>
    <col min="4" max="4" width="15.42578125" customWidth="1"/>
    <col min="5" max="5" width="12.85546875" customWidth="1"/>
    <col min="6" max="6" width="9.28515625" style="6" customWidth="1"/>
    <col min="7" max="7" width="19" customWidth="1"/>
    <col min="8" max="8" width="13" customWidth="1"/>
    <col min="9" max="9" width="10.28515625" customWidth="1"/>
    <col min="10" max="10" width="11.85546875" style="6" customWidth="1"/>
    <col min="11" max="11" width="7.28515625" customWidth="1"/>
    <col min="12" max="12" width="16" customWidth="1"/>
    <col min="15" max="15" width="10.28515625" customWidth="1"/>
  </cols>
  <sheetData>
    <row r="1" spans="1:21" x14ac:dyDescent="0.25">
      <c r="A1" s="4"/>
      <c r="B1" s="4" t="s">
        <v>46</v>
      </c>
      <c r="C1" s="4"/>
      <c r="D1" s="4"/>
      <c r="E1" s="4"/>
      <c r="F1" s="13"/>
      <c r="G1" s="4" t="s">
        <v>13</v>
      </c>
      <c r="H1" s="4"/>
      <c r="I1" s="4"/>
      <c r="J1" s="4"/>
      <c r="K1" s="13"/>
      <c r="L1" s="4" t="s">
        <v>10</v>
      </c>
      <c r="M1" s="4"/>
      <c r="N1" s="4"/>
      <c r="O1" s="4"/>
      <c r="P1" s="13"/>
      <c r="Q1" s="4" t="s">
        <v>46</v>
      </c>
      <c r="R1" s="4"/>
      <c r="S1" s="4"/>
      <c r="T1" s="4"/>
      <c r="U1" s="13"/>
    </row>
    <row r="2" spans="1:21" x14ac:dyDescent="0.25">
      <c r="A2" s="5" t="s">
        <v>45</v>
      </c>
      <c r="B2" s="5" t="s">
        <v>11</v>
      </c>
      <c r="C2" s="5" t="s">
        <v>7</v>
      </c>
      <c r="D2" s="5" t="s">
        <v>12</v>
      </c>
      <c r="E2" s="5" t="s">
        <v>52</v>
      </c>
      <c r="F2" s="24" t="s">
        <v>31</v>
      </c>
      <c r="G2" s="5" t="s">
        <v>11</v>
      </c>
      <c r="H2" s="5" t="s">
        <v>7</v>
      </c>
      <c r="I2" s="5" t="s">
        <v>12</v>
      </c>
      <c r="J2" s="5" t="s">
        <v>39</v>
      </c>
      <c r="K2" s="14" t="s">
        <v>31</v>
      </c>
      <c r="L2" s="5" t="s">
        <v>11</v>
      </c>
      <c r="M2" s="5" t="s">
        <v>7</v>
      </c>
      <c r="N2" s="5" t="s">
        <v>12</v>
      </c>
      <c r="O2" s="5" t="s">
        <v>39</v>
      </c>
      <c r="P2" s="14" t="s">
        <v>31</v>
      </c>
      <c r="Q2" s="5" t="s">
        <v>11</v>
      </c>
      <c r="R2" s="5" t="s">
        <v>7</v>
      </c>
      <c r="S2" s="5" t="s">
        <v>12</v>
      </c>
      <c r="T2" s="5" t="s">
        <v>39</v>
      </c>
      <c r="U2" s="14" t="s">
        <v>31</v>
      </c>
    </row>
    <row r="3" spans="1:21" x14ac:dyDescent="0.25">
      <c r="A3" t="s">
        <v>8</v>
      </c>
      <c r="B3" t="s">
        <v>17</v>
      </c>
      <c r="C3" s="3">
        <v>10</v>
      </c>
      <c r="D3" s="3">
        <v>3</v>
      </c>
      <c r="E3" s="3">
        <f>E25</f>
        <v>67</v>
      </c>
      <c r="F3" s="25" t="s">
        <v>36</v>
      </c>
      <c r="G3" t="s">
        <v>21</v>
      </c>
      <c r="H3" s="1">
        <v>0.1</v>
      </c>
      <c r="I3" s="1">
        <v>-0.05</v>
      </c>
      <c r="J3" s="20">
        <v>5</v>
      </c>
      <c r="K3" s="18">
        <v>0.1</v>
      </c>
      <c r="L3" t="s">
        <v>34</v>
      </c>
      <c r="M3" s="1">
        <v>0.3</v>
      </c>
      <c r="N3" s="1">
        <v>0.15</v>
      </c>
      <c r="O3" s="20">
        <v>140</v>
      </c>
      <c r="P3" s="15">
        <v>0</v>
      </c>
      <c r="Q3" t="s">
        <v>17</v>
      </c>
      <c r="R3" s="1">
        <v>0.08</v>
      </c>
      <c r="S3" s="1">
        <v>0.03</v>
      </c>
      <c r="T3" s="3">
        <v>45</v>
      </c>
      <c r="U3" s="15" t="s">
        <v>36</v>
      </c>
    </row>
    <row r="4" spans="1:21" x14ac:dyDescent="0.25">
      <c r="A4" s="7" t="s">
        <v>8</v>
      </c>
      <c r="B4" s="7" t="s">
        <v>18</v>
      </c>
      <c r="C4" s="12">
        <v>8</v>
      </c>
      <c r="D4" s="12">
        <v>0</v>
      </c>
      <c r="E4" s="3">
        <f t="shared" ref="E4:E14" si="0">E26</f>
        <v>48</v>
      </c>
      <c r="F4" s="26" t="s">
        <v>36</v>
      </c>
      <c r="G4" s="7" t="s">
        <v>22</v>
      </c>
      <c r="H4" s="8">
        <v>0.15</v>
      </c>
      <c r="I4" s="8">
        <v>-0.3</v>
      </c>
      <c r="J4" s="12">
        <v>40</v>
      </c>
      <c r="K4" s="19">
        <v>0.3</v>
      </c>
      <c r="L4" s="7" t="s">
        <v>35</v>
      </c>
      <c r="M4" s="8">
        <v>0.45</v>
      </c>
      <c r="N4" s="8">
        <v>0.3</v>
      </c>
      <c r="O4" s="12">
        <v>200</v>
      </c>
      <c r="P4" s="19">
        <v>0.3</v>
      </c>
      <c r="Q4" s="7" t="s">
        <v>18</v>
      </c>
      <c r="R4" s="8">
        <v>0.05</v>
      </c>
      <c r="S4" s="8">
        <v>0</v>
      </c>
      <c r="T4" s="7">
        <v>30</v>
      </c>
      <c r="U4" s="16" t="s">
        <v>36</v>
      </c>
    </row>
    <row r="5" spans="1:21" x14ac:dyDescent="0.25">
      <c r="A5" t="s">
        <v>8</v>
      </c>
      <c r="B5" t="s">
        <v>19</v>
      </c>
      <c r="C5" s="3">
        <v>5</v>
      </c>
      <c r="D5" s="3">
        <v>3</v>
      </c>
      <c r="E5" s="3">
        <f t="shared" si="0"/>
        <v>37</v>
      </c>
      <c r="F5" s="25" t="s">
        <v>36</v>
      </c>
      <c r="G5" t="s">
        <v>23</v>
      </c>
      <c r="H5" s="1">
        <v>0.3</v>
      </c>
      <c r="I5" s="1">
        <v>-0.7</v>
      </c>
      <c r="J5" s="20">
        <v>40</v>
      </c>
      <c r="K5" s="18">
        <v>0.4</v>
      </c>
      <c r="M5" s="1"/>
      <c r="N5" s="1"/>
      <c r="O5" s="3"/>
      <c r="P5" s="15"/>
      <c r="Q5" t="s">
        <v>19</v>
      </c>
      <c r="R5" s="1">
        <v>0.03</v>
      </c>
      <c r="S5" s="1">
        <v>0.03</v>
      </c>
      <c r="T5" s="3">
        <v>20</v>
      </c>
      <c r="U5" s="15" t="s">
        <v>36</v>
      </c>
    </row>
    <row r="6" spans="1:21" x14ac:dyDescent="0.25">
      <c r="A6" s="7" t="s">
        <v>8</v>
      </c>
      <c r="B6" s="7" t="s">
        <v>14</v>
      </c>
      <c r="C6" s="12">
        <v>2</v>
      </c>
      <c r="D6" s="12">
        <v>10</v>
      </c>
      <c r="E6" s="3">
        <f t="shared" si="0"/>
        <v>36</v>
      </c>
      <c r="F6" s="26" t="s">
        <v>36</v>
      </c>
      <c r="G6" s="7"/>
      <c r="H6" s="8"/>
      <c r="I6" s="8"/>
      <c r="J6" s="12"/>
      <c r="K6" s="16"/>
      <c r="L6" s="7"/>
      <c r="M6" s="8"/>
      <c r="N6" s="8"/>
      <c r="O6" s="12"/>
      <c r="P6" s="16"/>
      <c r="Q6" s="7" t="s">
        <v>14</v>
      </c>
      <c r="R6" s="8">
        <v>0.02</v>
      </c>
      <c r="S6" s="8">
        <v>0.1</v>
      </c>
      <c r="T6" s="7">
        <v>25</v>
      </c>
      <c r="U6" s="16" t="s">
        <v>36</v>
      </c>
    </row>
    <row r="7" spans="1:21" x14ac:dyDescent="0.25">
      <c r="A7" t="s">
        <v>8</v>
      </c>
      <c r="B7" t="s">
        <v>15</v>
      </c>
      <c r="C7" s="3">
        <v>8</v>
      </c>
      <c r="D7" s="3">
        <v>5</v>
      </c>
      <c r="E7" s="3">
        <f t="shared" si="0"/>
        <v>60</v>
      </c>
      <c r="F7" s="25">
        <v>0.2</v>
      </c>
      <c r="H7" s="1"/>
      <c r="I7" s="1"/>
      <c r="J7" s="3"/>
      <c r="K7" s="15"/>
      <c r="M7" s="1"/>
      <c r="N7" s="1"/>
      <c r="O7" s="3"/>
      <c r="P7" s="15"/>
      <c r="Q7" t="s">
        <v>15</v>
      </c>
      <c r="R7" s="1">
        <v>0.08</v>
      </c>
      <c r="S7" s="1">
        <v>0.05</v>
      </c>
      <c r="T7" s="3">
        <v>55</v>
      </c>
      <c r="U7" s="15">
        <v>0.2</v>
      </c>
    </row>
    <row r="8" spans="1:21" x14ac:dyDescent="0.25">
      <c r="A8" s="7" t="s">
        <v>8</v>
      </c>
      <c r="B8" s="7" t="s">
        <v>16</v>
      </c>
      <c r="C8" s="12">
        <v>6</v>
      </c>
      <c r="D8" s="12">
        <v>3</v>
      </c>
      <c r="E8" s="3">
        <f t="shared" si="0"/>
        <v>43</v>
      </c>
      <c r="F8" s="26">
        <v>0.4</v>
      </c>
      <c r="G8" s="7"/>
      <c r="H8" s="8"/>
      <c r="I8" s="8"/>
      <c r="J8" s="12"/>
      <c r="K8" s="16"/>
      <c r="L8" s="7"/>
      <c r="M8" s="8"/>
      <c r="N8" s="8"/>
      <c r="O8" s="12"/>
      <c r="P8" s="16"/>
      <c r="Q8" s="7" t="s">
        <v>16</v>
      </c>
      <c r="R8" s="8">
        <v>0.06</v>
      </c>
      <c r="S8" s="8">
        <v>0.03</v>
      </c>
      <c r="T8" s="7">
        <v>20</v>
      </c>
      <c r="U8" s="16">
        <v>0.4</v>
      </c>
    </row>
    <row r="9" spans="1:21" x14ac:dyDescent="0.25">
      <c r="A9" t="s">
        <v>8</v>
      </c>
      <c r="B9" t="s">
        <v>40</v>
      </c>
      <c r="C9" s="3">
        <v>0</v>
      </c>
      <c r="D9" s="3">
        <v>30</v>
      </c>
      <c r="E9" s="3">
        <f t="shared" si="0"/>
        <v>72</v>
      </c>
      <c r="F9" s="25"/>
      <c r="H9" s="1"/>
      <c r="I9" s="1"/>
      <c r="J9" s="3"/>
      <c r="K9" s="15"/>
      <c r="M9" s="1"/>
      <c r="N9" s="1"/>
      <c r="O9" s="3"/>
      <c r="P9" s="15"/>
      <c r="Q9" t="s">
        <v>40</v>
      </c>
      <c r="R9" s="1">
        <v>0</v>
      </c>
      <c r="S9" s="1">
        <v>0.3</v>
      </c>
      <c r="T9" s="3">
        <v>70</v>
      </c>
      <c r="U9" s="15"/>
    </row>
    <row r="10" spans="1:21" x14ac:dyDescent="0.25">
      <c r="A10" s="7" t="s">
        <v>9</v>
      </c>
      <c r="B10" s="7" t="s">
        <v>21</v>
      </c>
      <c r="C10" s="12">
        <v>5</v>
      </c>
      <c r="D10" s="12">
        <v>-5</v>
      </c>
      <c r="E10" s="3">
        <f t="shared" si="0"/>
        <v>33</v>
      </c>
      <c r="F10" s="26">
        <v>0.1</v>
      </c>
      <c r="G10" s="7"/>
      <c r="H10" s="8"/>
      <c r="I10" s="8"/>
      <c r="J10" s="12"/>
      <c r="K10" s="16"/>
      <c r="L10" s="7"/>
      <c r="M10" s="8"/>
      <c r="N10" s="8"/>
      <c r="O10" s="12"/>
      <c r="P10" s="16"/>
      <c r="Q10" s="7"/>
      <c r="R10" s="8"/>
      <c r="S10" s="8"/>
      <c r="T10" s="12"/>
      <c r="U10" s="16"/>
    </row>
    <row r="11" spans="1:21" x14ac:dyDescent="0.25">
      <c r="A11" t="s">
        <v>9</v>
      </c>
      <c r="B11" t="s">
        <v>22</v>
      </c>
      <c r="C11" s="3">
        <v>15</v>
      </c>
      <c r="D11" s="3">
        <v>-30</v>
      </c>
      <c r="E11" s="3">
        <f t="shared" si="0"/>
        <v>105</v>
      </c>
      <c r="F11" s="25">
        <v>0.3</v>
      </c>
      <c r="H11" s="1"/>
      <c r="I11" s="1"/>
      <c r="J11" s="3"/>
      <c r="K11" s="15"/>
      <c r="M11" s="1"/>
      <c r="N11" s="1"/>
      <c r="O11" s="3"/>
      <c r="P11" s="15"/>
      <c r="R11" s="1"/>
      <c r="S11" s="1"/>
      <c r="T11" s="3"/>
      <c r="U11" s="15"/>
    </row>
    <row r="12" spans="1:21" x14ac:dyDescent="0.25">
      <c r="A12" s="7" t="s">
        <v>9</v>
      </c>
      <c r="B12" s="7" t="s">
        <v>23</v>
      </c>
      <c r="C12" s="12">
        <v>30</v>
      </c>
      <c r="D12" s="12">
        <v>-70</v>
      </c>
      <c r="E12" s="3">
        <f t="shared" si="0"/>
        <v>215</v>
      </c>
      <c r="F12" s="26">
        <v>0.4</v>
      </c>
      <c r="G12" s="7"/>
      <c r="H12" s="8"/>
      <c r="I12" s="8"/>
      <c r="J12" s="12"/>
      <c r="K12" s="16"/>
      <c r="L12" s="7"/>
      <c r="M12" s="8"/>
      <c r="N12" s="8"/>
      <c r="O12" s="12"/>
      <c r="P12" s="16"/>
      <c r="Q12" s="7"/>
      <c r="R12" s="8"/>
      <c r="S12" s="8"/>
      <c r="T12" s="12"/>
      <c r="U12" s="16"/>
    </row>
    <row r="13" spans="1:21" x14ac:dyDescent="0.25">
      <c r="A13" t="s">
        <v>47</v>
      </c>
      <c r="B13" t="s">
        <v>34</v>
      </c>
      <c r="C13" s="3">
        <v>30</v>
      </c>
      <c r="D13" s="3">
        <v>15</v>
      </c>
      <c r="E13" s="3">
        <f t="shared" si="0"/>
        <v>216</v>
      </c>
      <c r="F13" s="25">
        <v>0</v>
      </c>
      <c r="H13" s="1"/>
      <c r="I13" s="1"/>
      <c r="J13" s="3"/>
      <c r="K13" s="15"/>
      <c r="M13" s="1"/>
      <c r="N13" s="1"/>
      <c r="O13" s="3"/>
      <c r="P13" s="15"/>
      <c r="R13" s="1"/>
      <c r="S13" s="1"/>
      <c r="T13" s="3"/>
      <c r="U13" s="15"/>
    </row>
    <row r="14" spans="1:21" x14ac:dyDescent="0.25">
      <c r="A14" s="7" t="s">
        <v>47</v>
      </c>
      <c r="B14" s="7" t="s">
        <v>35</v>
      </c>
      <c r="C14" s="12">
        <v>45</v>
      </c>
      <c r="D14" s="12">
        <v>30</v>
      </c>
      <c r="E14" s="3">
        <f t="shared" si="0"/>
        <v>342</v>
      </c>
      <c r="F14" s="26">
        <v>0.3</v>
      </c>
      <c r="G14" s="7"/>
      <c r="H14" s="8"/>
      <c r="I14" s="8"/>
      <c r="J14" s="12"/>
      <c r="K14" s="16"/>
      <c r="L14" s="7"/>
      <c r="M14" s="8"/>
      <c r="N14" s="8"/>
      <c r="O14" s="12"/>
      <c r="P14" s="16"/>
      <c r="Q14" s="7"/>
      <c r="R14" s="8"/>
      <c r="S14" s="8"/>
      <c r="T14" s="12"/>
      <c r="U14" s="16"/>
    </row>
    <row r="15" spans="1:21" x14ac:dyDescent="0.25">
      <c r="A15" s="7" t="s">
        <v>60</v>
      </c>
      <c r="B15" s="7" t="s">
        <v>60</v>
      </c>
      <c r="C15" s="12">
        <v>0</v>
      </c>
      <c r="D15" s="12">
        <v>0</v>
      </c>
      <c r="E15" s="12">
        <v>0</v>
      </c>
      <c r="F15" s="16">
        <v>0</v>
      </c>
      <c r="H15" s="1"/>
      <c r="I15" s="1"/>
      <c r="J15" s="3"/>
      <c r="K15" s="15"/>
      <c r="M15" s="1"/>
      <c r="N15" s="1"/>
      <c r="O15" s="3"/>
      <c r="P15" s="15"/>
      <c r="R15" s="1"/>
      <c r="S15" s="1"/>
      <c r="T15" s="3"/>
      <c r="U15" s="15"/>
    </row>
    <row r="16" spans="1:21" x14ac:dyDescent="0.25">
      <c r="A16" s="7"/>
      <c r="B16" s="7"/>
      <c r="C16" s="12"/>
      <c r="D16" s="12"/>
      <c r="E16" s="7"/>
      <c r="F16" s="16"/>
      <c r="G16" s="7"/>
      <c r="H16" s="8"/>
      <c r="I16" s="8"/>
      <c r="J16" s="12"/>
      <c r="K16" s="16"/>
      <c r="L16" s="7"/>
      <c r="M16" s="8"/>
      <c r="N16" s="8"/>
      <c r="O16" s="12"/>
      <c r="P16" s="16"/>
      <c r="Q16" s="7"/>
      <c r="R16" s="8"/>
      <c r="S16" s="8"/>
      <c r="T16" s="12"/>
      <c r="U16" s="16"/>
    </row>
    <row r="17" spans="1:21" x14ac:dyDescent="0.25">
      <c r="C17" s="1"/>
      <c r="D17" s="1"/>
      <c r="E17" s="3"/>
      <c r="F17" s="15"/>
      <c r="H17" s="1"/>
      <c r="I17" s="1"/>
      <c r="J17" s="3"/>
      <c r="K17" s="15"/>
      <c r="M17" s="1"/>
      <c r="N17" s="1"/>
      <c r="O17" s="3"/>
      <c r="P17" s="15"/>
      <c r="R17" s="1"/>
      <c r="S17" s="1"/>
      <c r="T17" s="3"/>
      <c r="U17" s="15"/>
    </row>
    <row r="18" spans="1:21" x14ac:dyDescent="0.25">
      <c r="A18" s="7"/>
      <c r="B18" s="7"/>
      <c r="C18" s="8"/>
      <c r="D18" s="8"/>
      <c r="E18" s="7"/>
      <c r="F18" s="16"/>
      <c r="G18" s="7"/>
      <c r="H18" s="8"/>
      <c r="I18" s="8"/>
      <c r="J18" s="12"/>
      <c r="K18" s="16"/>
      <c r="L18" s="7"/>
      <c r="M18" s="8"/>
      <c r="N18" s="8"/>
      <c r="O18" s="12"/>
      <c r="P18" s="16"/>
      <c r="Q18" s="7"/>
      <c r="R18" s="8"/>
      <c r="S18" s="8"/>
      <c r="T18" s="12"/>
      <c r="U18" s="16"/>
    </row>
    <row r="19" spans="1:21" x14ac:dyDescent="0.25">
      <c r="C19" s="1"/>
      <c r="D19" s="1"/>
      <c r="E19" s="3"/>
      <c r="F19" s="15"/>
      <c r="H19" s="1"/>
      <c r="I19" s="1"/>
      <c r="J19" s="3"/>
      <c r="K19" s="15"/>
      <c r="M19" s="1"/>
      <c r="N19" s="1"/>
      <c r="O19" s="3"/>
      <c r="P19" s="15"/>
      <c r="R19" s="1"/>
      <c r="S19" s="1"/>
      <c r="T19" s="3"/>
      <c r="U19" s="15"/>
    </row>
    <row r="20" spans="1:21" x14ac:dyDescent="0.25">
      <c r="A20" s="7"/>
      <c r="B20" s="7"/>
      <c r="C20" s="8"/>
      <c r="D20" s="8"/>
      <c r="E20" s="7"/>
      <c r="F20" s="16"/>
      <c r="G20" s="7"/>
      <c r="H20" s="8"/>
      <c r="I20" s="8"/>
      <c r="J20" s="12"/>
      <c r="K20" s="16"/>
      <c r="L20" s="7"/>
      <c r="M20" s="8"/>
      <c r="N20" s="8"/>
      <c r="O20" s="12"/>
      <c r="P20" s="16"/>
      <c r="Q20" s="7"/>
      <c r="R20" s="8"/>
      <c r="S20" s="8"/>
      <c r="T20" s="12"/>
      <c r="U20" s="16"/>
    </row>
    <row r="21" spans="1:21" x14ac:dyDescent="0.25">
      <c r="C21" s="1"/>
      <c r="D21" s="1"/>
      <c r="E21" s="3"/>
      <c r="F21" s="15"/>
      <c r="H21" s="1"/>
      <c r="I21" s="1"/>
      <c r="J21" s="3"/>
      <c r="K21" s="15"/>
      <c r="M21" s="1"/>
      <c r="N21" s="1"/>
      <c r="O21" s="3"/>
      <c r="P21" s="15"/>
      <c r="R21" s="1"/>
      <c r="S21" s="1"/>
      <c r="T21" s="3"/>
      <c r="U21" s="15"/>
    </row>
    <row r="22" spans="1:21" x14ac:dyDescent="0.25">
      <c r="A22" s="7"/>
      <c r="B22" s="7"/>
      <c r="C22" s="8"/>
      <c r="D22" s="8"/>
      <c r="E22" s="7"/>
      <c r="F22" s="16"/>
      <c r="G22" s="7"/>
      <c r="H22" s="8"/>
      <c r="I22" s="8"/>
      <c r="J22" s="12"/>
      <c r="K22" s="16"/>
      <c r="L22" s="7"/>
      <c r="M22" s="8"/>
      <c r="N22" s="8"/>
      <c r="O22" s="12"/>
      <c r="P22" s="16"/>
      <c r="Q22" s="7"/>
      <c r="R22" s="8"/>
      <c r="S22" s="8"/>
      <c r="T22" s="12"/>
      <c r="U22" s="16"/>
    </row>
    <row r="23" spans="1:21" x14ac:dyDescent="0.25">
      <c r="A23" s="9"/>
      <c r="B23" s="9"/>
      <c r="C23" s="10"/>
      <c r="D23" s="10"/>
      <c r="E23" s="11"/>
      <c r="F23" s="17"/>
      <c r="G23" s="9" t="s">
        <v>20</v>
      </c>
      <c r="H23" s="10">
        <f>SUM(H3:H22)</f>
        <v>0.55000000000000004</v>
      </c>
      <c r="I23" s="10">
        <f>SUM(I3:I22)</f>
        <v>-1.0499999999999998</v>
      </c>
      <c r="J23" s="11">
        <f>SUM(J3:J22)</f>
        <v>85</v>
      </c>
      <c r="K23" s="17">
        <f>SUM(K3:K22)</f>
        <v>0.8</v>
      </c>
      <c r="L23" s="9" t="s">
        <v>20</v>
      </c>
      <c r="M23" s="10">
        <f>SUM(M3:M22)</f>
        <v>0.75</v>
      </c>
      <c r="N23" s="10">
        <f>SUM(N3:N22)</f>
        <v>0.44999999999999996</v>
      </c>
      <c r="O23" s="11">
        <f>SUM(O3:O22)</f>
        <v>340</v>
      </c>
      <c r="P23" s="17">
        <f>SUM(P3:P22)</f>
        <v>0.3</v>
      </c>
      <c r="Q23" s="9" t="s">
        <v>20</v>
      </c>
      <c r="R23" s="10">
        <f>SUM(R3:R22)</f>
        <v>0.32</v>
      </c>
      <c r="S23" s="10">
        <f>SUM(S3:S22)</f>
        <v>0.54</v>
      </c>
      <c r="T23" s="11">
        <f>SUM(T3:T22)</f>
        <v>265</v>
      </c>
      <c r="U23" s="17">
        <f>SUM(U3:U22)</f>
        <v>0.60000000000000009</v>
      </c>
    </row>
    <row r="24" spans="1:21" x14ac:dyDescent="0.25">
      <c r="C24" t="s">
        <v>48</v>
      </c>
      <c r="D24" t="s">
        <v>48</v>
      </c>
      <c r="E24" t="s">
        <v>49</v>
      </c>
      <c r="F24" s="3" t="s">
        <v>50</v>
      </c>
      <c r="G24" s="3"/>
      <c r="H24" s="3"/>
      <c r="I24" s="3"/>
      <c r="J24" s="3"/>
    </row>
    <row r="25" spans="1:21" x14ac:dyDescent="0.25">
      <c r="B25" t="s">
        <v>17</v>
      </c>
      <c r="C25">
        <f>C3*$H$26</f>
        <v>60</v>
      </c>
      <c r="D25">
        <f>D3*$H$27</f>
        <v>7.1999999999999993</v>
      </c>
      <c r="E25">
        <f>ROUND(SUM(C25:D25),0)</f>
        <v>67</v>
      </c>
      <c r="F25" s="3">
        <f>E3</f>
        <v>67</v>
      </c>
      <c r="G25" s="3" t="s">
        <v>38</v>
      </c>
      <c r="I25" s="3"/>
      <c r="J25" s="3"/>
    </row>
    <row r="26" spans="1:21" x14ac:dyDescent="0.25">
      <c r="B26" s="7" t="s">
        <v>18</v>
      </c>
      <c r="C26">
        <f t="shared" ref="C26:C36" si="1">C4*$H$26</f>
        <v>48</v>
      </c>
      <c r="D26">
        <f t="shared" ref="D26:D36" si="2">D4*$H$27</f>
        <v>0</v>
      </c>
      <c r="E26">
        <f t="shared" ref="E26:E36" si="3">ROUND(SUM(C26:D26),0)</f>
        <v>48</v>
      </c>
      <c r="F26" s="3">
        <f t="shared" ref="F26:F36" si="4">E4</f>
        <v>48</v>
      </c>
      <c r="G26" t="s">
        <v>43</v>
      </c>
      <c r="H26">
        <v>6</v>
      </c>
      <c r="I26" t="s">
        <v>41</v>
      </c>
      <c r="J26" s="3">
        <v>100</v>
      </c>
    </row>
    <row r="27" spans="1:21" x14ac:dyDescent="0.25">
      <c r="B27" t="s">
        <v>19</v>
      </c>
      <c r="C27">
        <f t="shared" si="1"/>
        <v>30</v>
      </c>
      <c r="D27">
        <f t="shared" si="2"/>
        <v>7.1999999999999993</v>
      </c>
      <c r="E27">
        <f t="shared" si="3"/>
        <v>37</v>
      </c>
      <c r="F27" s="3">
        <f t="shared" si="4"/>
        <v>37</v>
      </c>
      <c r="G27" t="s">
        <v>44</v>
      </c>
      <c r="H27">
        <v>2.4</v>
      </c>
      <c r="J27" s="3"/>
    </row>
    <row r="28" spans="1:21" x14ac:dyDescent="0.25">
      <c r="B28" s="7" t="s">
        <v>14</v>
      </c>
      <c r="C28">
        <f t="shared" si="1"/>
        <v>12</v>
      </c>
      <c r="D28">
        <f t="shared" si="2"/>
        <v>24</v>
      </c>
      <c r="E28">
        <f t="shared" si="3"/>
        <v>36</v>
      </c>
      <c r="F28" s="3">
        <f t="shared" si="4"/>
        <v>36</v>
      </c>
      <c r="G28" t="s">
        <v>42</v>
      </c>
      <c r="H28" s="3">
        <v>0.5</v>
      </c>
      <c r="J28"/>
    </row>
    <row r="29" spans="1:21" x14ac:dyDescent="0.25">
      <c r="B29" t="s">
        <v>15</v>
      </c>
      <c r="C29">
        <f t="shared" si="1"/>
        <v>48</v>
      </c>
      <c r="D29">
        <f t="shared" si="2"/>
        <v>12</v>
      </c>
      <c r="E29">
        <f t="shared" si="3"/>
        <v>60</v>
      </c>
      <c r="F29" s="3">
        <f t="shared" si="4"/>
        <v>60</v>
      </c>
      <c r="G29" s="3"/>
      <c r="J29"/>
    </row>
    <row r="30" spans="1:21" x14ac:dyDescent="0.25">
      <c r="B30" s="7" t="s">
        <v>16</v>
      </c>
      <c r="C30">
        <f t="shared" si="1"/>
        <v>36</v>
      </c>
      <c r="D30">
        <f t="shared" si="2"/>
        <v>7.1999999999999993</v>
      </c>
      <c r="E30">
        <f t="shared" si="3"/>
        <v>43</v>
      </c>
      <c r="F30" s="3">
        <f t="shared" si="4"/>
        <v>43</v>
      </c>
      <c r="G30" s="3"/>
      <c r="J30" s="3"/>
    </row>
    <row r="31" spans="1:21" x14ac:dyDescent="0.25">
      <c r="B31" t="s">
        <v>40</v>
      </c>
      <c r="C31">
        <f t="shared" si="1"/>
        <v>0</v>
      </c>
      <c r="D31">
        <f t="shared" si="2"/>
        <v>72</v>
      </c>
      <c r="E31">
        <f t="shared" si="3"/>
        <v>72</v>
      </c>
      <c r="F31" s="3">
        <f t="shared" si="4"/>
        <v>72</v>
      </c>
      <c r="G31" s="3"/>
      <c r="J31" s="3"/>
      <c r="K31" s="3"/>
    </row>
    <row r="32" spans="1:21" x14ac:dyDescent="0.25">
      <c r="B32" s="7" t="s">
        <v>21</v>
      </c>
      <c r="C32">
        <f t="shared" si="1"/>
        <v>30</v>
      </c>
      <c r="D32">
        <f>D10*$H$28*-1</f>
        <v>2.5</v>
      </c>
      <c r="E32">
        <f t="shared" si="3"/>
        <v>33</v>
      </c>
      <c r="F32" s="3">
        <f t="shared" si="4"/>
        <v>33</v>
      </c>
      <c r="G32" s="3"/>
      <c r="J32" s="3"/>
      <c r="K32" s="3"/>
    </row>
    <row r="33" spans="1:28" x14ac:dyDescent="0.25">
      <c r="B33" t="s">
        <v>22</v>
      </c>
      <c r="C33">
        <f t="shared" si="1"/>
        <v>90</v>
      </c>
      <c r="D33">
        <f t="shared" ref="D33:D34" si="5">D11*$H$28*-1</f>
        <v>15</v>
      </c>
      <c r="E33">
        <f t="shared" si="3"/>
        <v>105</v>
      </c>
      <c r="F33" s="3">
        <f t="shared" si="4"/>
        <v>105</v>
      </c>
      <c r="H33" s="3"/>
      <c r="I33" s="3"/>
      <c r="J33" s="3"/>
    </row>
    <row r="34" spans="1:28" x14ac:dyDescent="0.25">
      <c r="B34" s="7" t="s">
        <v>23</v>
      </c>
      <c r="C34">
        <f t="shared" si="1"/>
        <v>180</v>
      </c>
      <c r="D34">
        <f t="shared" si="5"/>
        <v>35</v>
      </c>
      <c r="E34">
        <f t="shared" si="3"/>
        <v>215</v>
      </c>
      <c r="F34" s="3">
        <f t="shared" si="4"/>
        <v>215</v>
      </c>
      <c r="H34" s="3"/>
      <c r="I34" s="3"/>
      <c r="J34" s="3"/>
    </row>
    <row r="35" spans="1:28" x14ac:dyDescent="0.25">
      <c r="B35" t="s">
        <v>34</v>
      </c>
      <c r="C35">
        <f t="shared" si="1"/>
        <v>180</v>
      </c>
      <c r="D35">
        <f t="shared" si="2"/>
        <v>36</v>
      </c>
      <c r="E35">
        <f t="shared" si="3"/>
        <v>216</v>
      </c>
      <c r="F35" s="3">
        <f t="shared" si="4"/>
        <v>216</v>
      </c>
      <c r="H35" s="3"/>
      <c r="I35" s="3"/>
      <c r="J35" s="3"/>
    </row>
    <row r="36" spans="1:28" x14ac:dyDescent="0.25">
      <c r="B36" s="7" t="s">
        <v>35</v>
      </c>
      <c r="C36">
        <f t="shared" si="1"/>
        <v>270</v>
      </c>
      <c r="D36">
        <f t="shared" si="2"/>
        <v>72</v>
      </c>
      <c r="E36">
        <f t="shared" si="3"/>
        <v>342</v>
      </c>
      <c r="F36" s="3">
        <f t="shared" si="4"/>
        <v>342</v>
      </c>
      <c r="H36" s="3"/>
      <c r="I36" s="3"/>
      <c r="J36" s="3"/>
    </row>
    <row r="37" spans="1:28" x14ac:dyDescent="0.25">
      <c r="F37" s="3"/>
      <c r="J37" s="3"/>
    </row>
    <row r="38" spans="1:28" x14ac:dyDescent="0.25">
      <c r="G38" s="3" t="s">
        <v>55</v>
      </c>
      <c r="H38" s="8" t="s">
        <v>56</v>
      </c>
      <c r="I38" s="8" t="s">
        <v>30</v>
      </c>
      <c r="J38" s="12" t="s">
        <v>59</v>
      </c>
      <c r="K38" s="8" t="s">
        <v>57</v>
      </c>
      <c r="L38" s="8" t="s">
        <v>58</v>
      </c>
      <c r="M38" s="12" t="s">
        <v>51</v>
      </c>
      <c r="N38" s="8" t="s">
        <v>7</v>
      </c>
      <c r="O38" s="8" t="s">
        <v>12</v>
      </c>
      <c r="P38" s="12" t="s">
        <v>52</v>
      </c>
      <c r="Q38" s="8" t="s">
        <v>51</v>
      </c>
      <c r="R38" s="8" t="s">
        <v>7</v>
      </c>
      <c r="S38" s="12" t="s">
        <v>12</v>
      </c>
      <c r="T38" s="8" t="s">
        <v>52</v>
      </c>
      <c r="U38" s="8" t="s">
        <v>51</v>
      </c>
      <c r="V38" s="12" t="s">
        <v>7</v>
      </c>
      <c r="W38" s="8" t="s">
        <v>12</v>
      </c>
      <c r="X38" s="8" t="s">
        <v>52</v>
      </c>
      <c r="Y38" s="12" t="s">
        <v>51</v>
      </c>
      <c r="Z38" s="8" t="s">
        <v>7</v>
      </c>
      <c r="AA38" s="8" t="s">
        <v>12</v>
      </c>
      <c r="AB38" s="12" t="s">
        <v>52</v>
      </c>
    </row>
    <row r="39" spans="1:28" x14ac:dyDescent="0.25">
      <c r="A39" t="s">
        <v>0</v>
      </c>
      <c r="B39" s="2">
        <v>1</v>
      </c>
      <c r="C39">
        <v>7754847000</v>
      </c>
      <c r="G39">
        <v>1</v>
      </c>
      <c r="H39" s="3">
        <f>I39-L39</f>
        <v>16</v>
      </c>
      <c r="I39" s="3">
        <v>100</v>
      </c>
      <c r="J39" s="2">
        <f>N39*R39*V39*Z39</f>
        <v>0.90160000000000007</v>
      </c>
      <c r="K39" s="3">
        <f>O39+S39+W39+AA39</f>
        <v>10</v>
      </c>
      <c r="L39" s="3">
        <f>P39+T39+X39+AB39</f>
        <v>84</v>
      </c>
      <c r="M39" s="3" t="s">
        <v>18</v>
      </c>
      <c r="N39" s="1">
        <f>(100-INDEX(Maßnahmen[],MATCH(M39,Maßnahmen[Name],0),MATCH(N$38,Maßnahmen[#Headers],0)))%</f>
        <v>0.92</v>
      </c>
      <c r="O39" s="3">
        <f>INDEX(Maßnahmen[],MATCH(M39,Maßnahmen[Name],0),MATCH(O$38,Maßnahmen[#Headers],0))</f>
        <v>0</v>
      </c>
      <c r="P39" s="3">
        <f>INDEX(Maßnahmen[],MATCH(M39,Maßnahmen[Name],0),MATCH(P$38,Maßnahmen[#Headers],0))</f>
        <v>48</v>
      </c>
      <c r="Q39" s="1" t="s">
        <v>14</v>
      </c>
      <c r="R39" s="1">
        <f>(100-INDEX(Maßnahmen[],MATCH(Q39,Maßnahmen[Name],0),MATCH(R$38,Maßnahmen[#Headers],0)))%</f>
        <v>0.98</v>
      </c>
      <c r="S39" s="3">
        <f>INDEX(Maßnahmen[],MATCH(Q39,Maßnahmen[Name],0),MATCH(S$38,Maßnahmen[#Headers],0))</f>
        <v>10</v>
      </c>
      <c r="T39" s="3">
        <f>INDEX(Maßnahmen[],MATCH(Q39,Maßnahmen[Name],0),MATCH(T$38,Maßnahmen[#Headers],0))</f>
        <v>36</v>
      </c>
      <c r="U39" s="1" t="s">
        <v>60</v>
      </c>
      <c r="V39" s="3">
        <f>(100-INDEX(Maßnahmen[],MATCH(U39,Maßnahmen[Name],0),MATCH(V$38,Maßnahmen[#Headers],0)))%</f>
        <v>1</v>
      </c>
      <c r="W39" s="1">
        <f>INDEX(Maßnahmen[],MATCH(U39,Maßnahmen[Name],0),MATCH(W$38,Maßnahmen[#Headers],0))</f>
        <v>0</v>
      </c>
      <c r="X39" s="1">
        <f>INDEX(Maßnahmen[],MATCH(U39,Maßnahmen[Name],0),MATCH(X$38,Maßnahmen[#Headers],0))</f>
        <v>0</v>
      </c>
      <c r="Y39" s="3" t="s">
        <v>60</v>
      </c>
      <c r="Z39" s="1">
        <f>(100-INDEX(Maßnahmen[],MATCH(Y39,Maßnahmen[Name],0),MATCH(Z$38,Maßnahmen[#Headers],0)))%</f>
        <v>1</v>
      </c>
      <c r="AA39" s="1">
        <f>INDEX(Maßnahmen[],MATCH(Y39,Maßnahmen[Name],0),MATCH(AA$38,Maßnahmen[#Headers],0))</f>
        <v>0</v>
      </c>
      <c r="AB39" s="3">
        <f>INDEX(Maßnahmen[],MATCH(Y39,Maßnahmen[Name],0),MATCH(AB$38,Maßnahmen[#Headers],0))</f>
        <v>0</v>
      </c>
    </row>
    <row r="40" spans="1:28" x14ac:dyDescent="0.25">
      <c r="A40" t="s">
        <v>1</v>
      </c>
      <c r="B40" s="2">
        <v>0.59</v>
      </c>
      <c r="C40">
        <f>ROUNDDOWN(C39*B40,0)</f>
        <v>4575359730</v>
      </c>
      <c r="F40" s="3"/>
      <c r="G40">
        <v>2</v>
      </c>
      <c r="H40" s="12">
        <f>H39+$I$39-L40</f>
        <v>12</v>
      </c>
      <c r="I40" s="8"/>
      <c r="J40" s="27">
        <f>N40*R40*V40*Z40*J39</f>
        <v>0.770868</v>
      </c>
      <c r="K40" s="12">
        <f>O40+S40+W40+AA40+K39</f>
        <v>16</v>
      </c>
      <c r="L40" s="12">
        <f t="shared" ref="L40:L48" si="6">P40+T40+X40+AB40</f>
        <v>104</v>
      </c>
      <c r="M40" s="12" t="s">
        <v>17</v>
      </c>
      <c r="N40" s="8">
        <f>(100-INDEX(Maßnahmen[],MATCH(M40,Maßnahmen[Name],0),MATCH(N$38,Maßnahmen[#Headers],0)))%</f>
        <v>0.9</v>
      </c>
      <c r="O40" s="12">
        <f>INDEX(Maßnahmen[],MATCH(M40,Maßnahmen[Name],0),MATCH(O$38,Maßnahmen[#Headers],0))</f>
        <v>3</v>
      </c>
      <c r="P40" s="12">
        <f>INDEX(Maßnahmen[],MATCH(M40,Maßnahmen[Name],0),MATCH(P$38,Maßnahmen[#Headers],0))</f>
        <v>67</v>
      </c>
      <c r="Q40" s="8" t="s">
        <v>19</v>
      </c>
      <c r="R40" s="8">
        <f>(100-INDEX(Maßnahmen[],MATCH(Q40,Maßnahmen[Name],0),MATCH(R$38,Maßnahmen[#Headers],0)))%</f>
        <v>0.95</v>
      </c>
      <c r="S40" s="12">
        <f>INDEX(Maßnahmen[],MATCH(Q40,Maßnahmen[Name],0),MATCH(S$38,Maßnahmen[#Headers],0))</f>
        <v>3</v>
      </c>
      <c r="T40" s="12">
        <f>INDEX(Maßnahmen[],MATCH(Q40,Maßnahmen[Name],0),MATCH(T$38,Maßnahmen[#Headers],0))</f>
        <v>37</v>
      </c>
      <c r="U40" s="8" t="s">
        <v>60</v>
      </c>
      <c r="V40" s="12">
        <f>(100-INDEX(Maßnahmen[],MATCH(U40,Maßnahmen[Name],0),MATCH(V$38,Maßnahmen[#Headers],0)))%</f>
        <v>1</v>
      </c>
      <c r="W40" s="8">
        <f>INDEX(Maßnahmen[],MATCH(U40,Maßnahmen[Name],0),MATCH(W$38,Maßnahmen[#Headers],0))</f>
        <v>0</v>
      </c>
      <c r="X40" s="8">
        <f>INDEX(Maßnahmen[],MATCH(U40,Maßnahmen[Name],0),MATCH(X$38,Maßnahmen[#Headers],0))</f>
        <v>0</v>
      </c>
      <c r="Y40" s="12" t="s">
        <v>60</v>
      </c>
      <c r="Z40" s="8">
        <f>(100-INDEX(Maßnahmen[],MATCH(Y40,Maßnahmen[Name],0),MATCH(Z$38,Maßnahmen[#Headers],0)))%</f>
        <v>1</v>
      </c>
      <c r="AA40" s="8">
        <f>INDEX(Maßnahmen[],MATCH(Y40,Maßnahmen[Name],0),MATCH(AA$38,Maßnahmen[#Headers],0))</f>
        <v>0</v>
      </c>
      <c r="AB40" s="12">
        <f>INDEX(Maßnahmen[],MATCH(Y40,Maßnahmen[Name],0),MATCH(AB$38,Maßnahmen[#Headers],0))</f>
        <v>0</v>
      </c>
    </row>
    <row r="41" spans="1:28" x14ac:dyDescent="0.25">
      <c r="A41" t="s">
        <v>2</v>
      </c>
      <c r="B41" s="2">
        <v>0.17</v>
      </c>
      <c r="C41">
        <f t="shared" ref="C41:C45" si="7">ROUNDDOWN(C40*B41,0)</f>
        <v>777811154</v>
      </c>
      <c r="F41" s="3"/>
      <c r="G41">
        <v>3</v>
      </c>
      <c r="H41" s="3">
        <f t="shared" ref="H41:H47" si="8">H40+$I$39-L41</f>
        <v>7</v>
      </c>
      <c r="I41" s="1"/>
      <c r="J41" s="27">
        <f t="shared" ref="J41:J48" si="9">N41*R41*V41*Z41*J40</f>
        <v>0.65523779999999998</v>
      </c>
      <c r="K41" s="12">
        <f t="shared" ref="K41:K48" si="10">O41+S41+W41+AA41+K40</f>
        <v>-14</v>
      </c>
      <c r="L41" s="3">
        <f t="shared" si="6"/>
        <v>105</v>
      </c>
      <c r="M41" s="8" t="s">
        <v>22</v>
      </c>
      <c r="N41" s="1">
        <f>(100-INDEX(Maßnahmen[],MATCH(M41,Maßnahmen[Name],0),MATCH(N$38,Maßnahmen[#Headers],0)))%</f>
        <v>0.85</v>
      </c>
      <c r="O41" s="3">
        <f>INDEX(Maßnahmen[],MATCH(M41,Maßnahmen[Name],0),MATCH(O$38,Maßnahmen[#Headers],0))</f>
        <v>-30</v>
      </c>
      <c r="P41" s="3">
        <f>INDEX(Maßnahmen[],MATCH(M41,Maßnahmen[Name],0),MATCH(P$38,Maßnahmen[#Headers],0))</f>
        <v>105</v>
      </c>
      <c r="Q41" s="8" t="s">
        <v>60</v>
      </c>
      <c r="R41" s="1">
        <f>(100-INDEX(Maßnahmen[],MATCH(Q41,Maßnahmen[Name],0),MATCH(R$38,Maßnahmen[#Headers],0)))%</f>
        <v>1</v>
      </c>
      <c r="S41" s="3">
        <f>INDEX(Maßnahmen[],MATCH(Q41,Maßnahmen[Name],0),MATCH(S$38,Maßnahmen[#Headers],0))</f>
        <v>0</v>
      </c>
      <c r="T41" s="3">
        <f>INDEX(Maßnahmen[],MATCH(Q41,Maßnahmen[Name],0),MATCH(T$38,Maßnahmen[#Headers],0))</f>
        <v>0</v>
      </c>
      <c r="U41" s="1" t="s">
        <v>60</v>
      </c>
      <c r="V41" s="3">
        <f>(100-INDEX(Maßnahmen[],MATCH(U41,Maßnahmen[Name],0),MATCH(V$38,Maßnahmen[#Headers],0)))%</f>
        <v>1</v>
      </c>
      <c r="W41" s="1">
        <f>INDEX(Maßnahmen[],MATCH(U41,Maßnahmen[Name],0),MATCH(W$38,Maßnahmen[#Headers],0))</f>
        <v>0</v>
      </c>
      <c r="X41" s="1">
        <f>INDEX(Maßnahmen[],MATCH(U41,Maßnahmen[Name],0),MATCH(X$38,Maßnahmen[#Headers],0))</f>
        <v>0</v>
      </c>
      <c r="Y41" s="3" t="s">
        <v>60</v>
      </c>
      <c r="Z41" s="1">
        <f>(100-INDEX(Maßnahmen[],MATCH(Y41,Maßnahmen[Name],0),MATCH(Z$38,Maßnahmen[#Headers],0)))%</f>
        <v>1</v>
      </c>
      <c r="AA41" s="1">
        <f>INDEX(Maßnahmen[],MATCH(Y41,Maßnahmen[Name],0),MATCH(AA$38,Maßnahmen[#Headers],0))</f>
        <v>0</v>
      </c>
      <c r="AB41" s="3">
        <f>INDEX(Maßnahmen[],MATCH(Y41,Maßnahmen[Name],0),MATCH(AB$38,Maßnahmen[#Headers],0))</f>
        <v>0</v>
      </c>
    </row>
    <row r="42" spans="1:28" x14ac:dyDescent="0.25">
      <c r="A42" t="s">
        <v>3</v>
      </c>
      <c r="B42" s="2">
        <v>0.1</v>
      </c>
      <c r="C42">
        <f t="shared" si="7"/>
        <v>77781115</v>
      </c>
      <c r="F42" s="3"/>
      <c r="G42">
        <v>4</v>
      </c>
      <c r="H42" s="12">
        <f t="shared" si="8"/>
        <v>47</v>
      </c>
      <c r="I42" s="8"/>
      <c r="J42" s="27">
        <f t="shared" si="9"/>
        <v>0.602818776</v>
      </c>
      <c r="K42" s="12">
        <f t="shared" si="10"/>
        <v>-9</v>
      </c>
      <c r="L42" s="12">
        <f t="shared" si="6"/>
        <v>60</v>
      </c>
      <c r="M42" s="8" t="s">
        <v>15</v>
      </c>
      <c r="N42" s="8">
        <f>(100-INDEX(Maßnahmen[],MATCH(M42,Maßnahmen[Name],0),MATCH(N$38,Maßnahmen[#Headers],0)))%</f>
        <v>0.92</v>
      </c>
      <c r="O42" s="12">
        <f>INDEX(Maßnahmen[],MATCH(M42,Maßnahmen[Name],0),MATCH(O$38,Maßnahmen[#Headers],0))</f>
        <v>5</v>
      </c>
      <c r="P42" s="12">
        <f>INDEX(Maßnahmen[],MATCH(M42,Maßnahmen[Name],0),MATCH(P$38,Maßnahmen[#Headers],0))</f>
        <v>60</v>
      </c>
      <c r="Q42" s="8" t="s">
        <v>60</v>
      </c>
      <c r="R42" s="8">
        <f>(100-INDEX(Maßnahmen[],MATCH(Q42,Maßnahmen[Name],0),MATCH(R$38,Maßnahmen[#Headers],0)))%</f>
        <v>1</v>
      </c>
      <c r="S42" s="12">
        <f>INDEX(Maßnahmen[],MATCH(Q42,Maßnahmen[Name],0),MATCH(S$38,Maßnahmen[#Headers],0))</f>
        <v>0</v>
      </c>
      <c r="T42" s="12">
        <f>INDEX(Maßnahmen[],MATCH(Q42,Maßnahmen[Name],0),MATCH(T$38,Maßnahmen[#Headers],0))</f>
        <v>0</v>
      </c>
      <c r="U42" s="8" t="s">
        <v>60</v>
      </c>
      <c r="V42" s="12">
        <f>(100-INDEX(Maßnahmen[],MATCH(U42,Maßnahmen[Name],0),MATCH(V$38,Maßnahmen[#Headers],0)))%</f>
        <v>1</v>
      </c>
      <c r="W42" s="8">
        <f>INDEX(Maßnahmen[],MATCH(U42,Maßnahmen[Name],0),MATCH(W$38,Maßnahmen[#Headers],0))</f>
        <v>0</v>
      </c>
      <c r="X42" s="8">
        <f>INDEX(Maßnahmen[],MATCH(U42,Maßnahmen[Name],0),MATCH(X$38,Maßnahmen[#Headers],0))</f>
        <v>0</v>
      </c>
      <c r="Y42" s="12" t="s">
        <v>60</v>
      </c>
      <c r="Z42" s="8">
        <f>(100-INDEX(Maßnahmen[],MATCH(Y42,Maßnahmen[Name],0),MATCH(Z$38,Maßnahmen[#Headers],0)))%</f>
        <v>1</v>
      </c>
      <c r="AA42" s="8">
        <f>INDEX(Maßnahmen[],MATCH(Y42,Maßnahmen[Name],0),MATCH(AA$38,Maßnahmen[#Headers],0))</f>
        <v>0</v>
      </c>
      <c r="AB42" s="12">
        <f>INDEX(Maßnahmen[],MATCH(Y42,Maßnahmen[Name],0),MATCH(AB$38,Maßnahmen[#Headers],0))</f>
        <v>0</v>
      </c>
    </row>
    <row r="43" spans="1:28" x14ac:dyDescent="0.25">
      <c r="A43" t="s">
        <v>4</v>
      </c>
      <c r="B43" s="2">
        <v>0.08</v>
      </c>
      <c r="C43">
        <f t="shared" si="7"/>
        <v>6222489</v>
      </c>
      <c r="F43" s="3"/>
      <c r="G43">
        <v>5</v>
      </c>
      <c r="H43" s="3">
        <f t="shared" si="8"/>
        <v>42</v>
      </c>
      <c r="I43" s="1"/>
      <c r="J43" s="27">
        <f t="shared" si="9"/>
        <v>0.51239595959999995</v>
      </c>
      <c r="K43" s="12">
        <f t="shared" si="10"/>
        <v>-39</v>
      </c>
      <c r="L43" s="3">
        <f t="shared" si="6"/>
        <v>105</v>
      </c>
      <c r="M43" s="8" t="s">
        <v>22</v>
      </c>
      <c r="N43" s="1">
        <f>(100-INDEX(Maßnahmen[],MATCH(M43,Maßnahmen[Name],0),MATCH(N$38,Maßnahmen[#Headers],0)))%</f>
        <v>0.85</v>
      </c>
      <c r="O43" s="3">
        <f>INDEX(Maßnahmen[],MATCH(M43,Maßnahmen[Name],0),MATCH(O$38,Maßnahmen[#Headers],0))</f>
        <v>-30</v>
      </c>
      <c r="P43" s="3">
        <f>INDEX(Maßnahmen[],MATCH(M43,Maßnahmen[Name],0),MATCH(P$38,Maßnahmen[#Headers],0))</f>
        <v>105</v>
      </c>
      <c r="Q43" s="8" t="s">
        <v>60</v>
      </c>
      <c r="R43" s="1">
        <f>(100-INDEX(Maßnahmen[],MATCH(Q43,Maßnahmen[Name],0),MATCH(R$38,Maßnahmen[#Headers],0)))%</f>
        <v>1</v>
      </c>
      <c r="S43" s="3">
        <f>INDEX(Maßnahmen[],MATCH(Q43,Maßnahmen[Name],0),MATCH(S$38,Maßnahmen[#Headers],0))</f>
        <v>0</v>
      </c>
      <c r="T43" s="3">
        <f>INDEX(Maßnahmen[],MATCH(Q43,Maßnahmen[Name],0),MATCH(T$38,Maßnahmen[#Headers],0))</f>
        <v>0</v>
      </c>
      <c r="U43" s="1" t="s">
        <v>60</v>
      </c>
      <c r="V43" s="3">
        <f>(100-INDEX(Maßnahmen[],MATCH(U43,Maßnahmen[Name],0),MATCH(V$38,Maßnahmen[#Headers],0)))%</f>
        <v>1</v>
      </c>
      <c r="W43" s="1">
        <f>INDEX(Maßnahmen[],MATCH(U43,Maßnahmen[Name],0),MATCH(W$38,Maßnahmen[#Headers],0))</f>
        <v>0</v>
      </c>
      <c r="X43" s="1">
        <f>INDEX(Maßnahmen[],MATCH(U43,Maßnahmen[Name],0),MATCH(X$38,Maßnahmen[#Headers],0))</f>
        <v>0</v>
      </c>
      <c r="Y43" s="3" t="s">
        <v>60</v>
      </c>
      <c r="Z43" s="1">
        <f>(100-INDEX(Maßnahmen[],MATCH(Y43,Maßnahmen[Name],0),MATCH(Z$38,Maßnahmen[#Headers],0)))%</f>
        <v>1</v>
      </c>
      <c r="AA43" s="1">
        <f>INDEX(Maßnahmen[],MATCH(Y43,Maßnahmen[Name],0),MATCH(AA$38,Maßnahmen[#Headers],0))</f>
        <v>0</v>
      </c>
      <c r="AB43" s="3">
        <f>INDEX(Maßnahmen[],MATCH(Y43,Maßnahmen[Name],0),MATCH(AB$38,Maßnahmen[#Headers],0))</f>
        <v>0</v>
      </c>
    </row>
    <row r="44" spans="1:28" x14ac:dyDescent="0.25">
      <c r="A44" t="s">
        <v>5</v>
      </c>
      <c r="B44" s="2">
        <v>0.05</v>
      </c>
      <c r="C44">
        <f t="shared" si="7"/>
        <v>311124</v>
      </c>
      <c r="F44" s="3"/>
      <c r="G44">
        <v>6</v>
      </c>
      <c r="H44" s="12">
        <f t="shared" si="8"/>
        <v>142</v>
      </c>
      <c r="I44" s="8"/>
      <c r="J44" s="27">
        <f t="shared" si="9"/>
        <v>0.51239595959999995</v>
      </c>
      <c r="K44" s="12">
        <f t="shared" si="10"/>
        <v>-39</v>
      </c>
      <c r="L44" s="12">
        <f t="shared" si="6"/>
        <v>0</v>
      </c>
      <c r="M44" s="8" t="s">
        <v>60</v>
      </c>
      <c r="N44" s="8">
        <f>(100-INDEX(Maßnahmen[],MATCH(M44,Maßnahmen[Name],0),MATCH(N$38,Maßnahmen[#Headers],0)))%</f>
        <v>1</v>
      </c>
      <c r="O44" s="12">
        <f>INDEX(Maßnahmen[],MATCH(M44,Maßnahmen[Name],0),MATCH(O$38,Maßnahmen[#Headers],0))</f>
        <v>0</v>
      </c>
      <c r="P44" s="12">
        <f>INDEX(Maßnahmen[],MATCH(M44,Maßnahmen[Name],0),MATCH(P$38,Maßnahmen[#Headers],0))</f>
        <v>0</v>
      </c>
      <c r="Q44" s="8" t="s">
        <v>60</v>
      </c>
      <c r="R44" s="8">
        <f>(100-INDEX(Maßnahmen[],MATCH(Q44,Maßnahmen[Name],0),MATCH(R$38,Maßnahmen[#Headers],0)))%</f>
        <v>1</v>
      </c>
      <c r="S44" s="12">
        <f>INDEX(Maßnahmen[],MATCH(Q44,Maßnahmen[Name],0),MATCH(S$38,Maßnahmen[#Headers],0))</f>
        <v>0</v>
      </c>
      <c r="T44" s="12">
        <f>INDEX(Maßnahmen[],MATCH(Q44,Maßnahmen[Name],0),MATCH(T$38,Maßnahmen[#Headers],0))</f>
        <v>0</v>
      </c>
      <c r="U44" s="8" t="s">
        <v>60</v>
      </c>
      <c r="V44" s="12">
        <f>(100-INDEX(Maßnahmen[],MATCH(U44,Maßnahmen[Name],0),MATCH(V$38,Maßnahmen[#Headers],0)))%</f>
        <v>1</v>
      </c>
      <c r="W44" s="8">
        <f>INDEX(Maßnahmen[],MATCH(U44,Maßnahmen[Name],0),MATCH(W$38,Maßnahmen[#Headers],0))</f>
        <v>0</v>
      </c>
      <c r="X44" s="8">
        <f>INDEX(Maßnahmen[],MATCH(U44,Maßnahmen[Name],0),MATCH(X$38,Maßnahmen[#Headers],0))</f>
        <v>0</v>
      </c>
      <c r="Y44" s="12" t="s">
        <v>60</v>
      </c>
      <c r="Z44" s="8">
        <f>(100-INDEX(Maßnahmen[],MATCH(Y44,Maßnahmen[Name],0),MATCH(Z$38,Maßnahmen[#Headers],0)))%</f>
        <v>1</v>
      </c>
      <c r="AA44" s="8">
        <f>INDEX(Maßnahmen[],MATCH(Y44,Maßnahmen[Name],0),MATCH(AA$38,Maßnahmen[#Headers],0))</f>
        <v>0</v>
      </c>
      <c r="AB44" s="12">
        <f>INDEX(Maßnahmen[],MATCH(Y44,Maßnahmen[Name],0),MATCH(AB$38,Maßnahmen[#Headers],0))</f>
        <v>0</v>
      </c>
    </row>
    <row r="45" spans="1:28" x14ac:dyDescent="0.25">
      <c r="A45" t="s">
        <v>6</v>
      </c>
      <c r="B45" s="2">
        <v>0.01</v>
      </c>
      <c r="C45">
        <f t="shared" si="7"/>
        <v>3111</v>
      </c>
      <c r="F45" s="3"/>
      <c r="G45">
        <v>7</v>
      </c>
      <c r="H45" s="3">
        <f t="shared" si="8"/>
        <v>242</v>
      </c>
      <c r="I45" s="1"/>
      <c r="J45" s="27">
        <f t="shared" si="9"/>
        <v>0.51239595959999995</v>
      </c>
      <c r="K45" s="12">
        <f t="shared" si="10"/>
        <v>-39</v>
      </c>
      <c r="L45" s="3">
        <f t="shared" si="6"/>
        <v>0</v>
      </c>
      <c r="M45" s="8" t="s">
        <v>60</v>
      </c>
      <c r="N45" s="1">
        <f>(100-INDEX(Maßnahmen[],MATCH(M45,Maßnahmen[Name],0),MATCH(N$38,Maßnahmen[#Headers],0)))%</f>
        <v>1</v>
      </c>
      <c r="O45" s="3">
        <f>INDEX(Maßnahmen[],MATCH(M45,Maßnahmen[Name],0),MATCH(O$38,Maßnahmen[#Headers],0))</f>
        <v>0</v>
      </c>
      <c r="P45" s="3">
        <f>INDEX(Maßnahmen[],MATCH(M45,Maßnahmen[Name],0),MATCH(P$38,Maßnahmen[#Headers],0))</f>
        <v>0</v>
      </c>
      <c r="Q45" s="8" t="s">
        <v>60</v>
      </c>
      <c r="R45" s="1">
        <f>(100-INDEX(Maßnahmen[],MATCH(Q45,Maßnahmen[Name],0),MATCH(R$38,Maßnahmen[#Headers],0)))%</f>
        <v>1</v>
      </c>
      <c r="S45" s="3">
        <f>INDEX(Maßnahmen[],MATCH(Q45,Maßnahmen[Name],0),MATCH(S$38,Maßnahmen[#Headers],0))</f>
        <v>0</v>
      </c>
      <c r="T45" s="3">
        <f>INDEX(Maßnahmen[],MATCH(Q45,Maßnahmen[Name],0),MATCH(T$38,Maßnahmen[#Headers],0))</f>
        <v>0</v>
      </c>
      <c r="U45" s="1" t="s">
        <v>60</v>
      </c>
      <c r="V45" s="3">
        <f>(100-INDEX(Maßnahmen[],MATCH(U45,Maßnahmen[Name],0),MATCH(V$38,Maßnahmen[#Headers],0)))%</f>
        <v>1</v>
      </c>
      <c r="W45" s="1">
        <f>INDEX(Maßnahmen[],MATCH(U45,Maßnahmen[Name],0),MATCH(W$38,Maßnahmen[#Headers],0))</f>
        <v>0</v>
      </c>
      <c r="X45" s="1">
        <f>INDEX(Maßnahmen[],MATCH(U45,Maßnahmen[Name],0),MATCH(X$38,Maßnahmen[#Headers],0))</f>
        <v>0</v>
      </c>
      <c r="Y45" s="3" t="s">
        <v>60</v>
      </c>
      <c r="Z45" s="1">
        <f>(100-INDEX(Maßnahmen[],MATCH(Y45,Maßnahmen[Name],0),MATCH(Z$38,Maßnahmen[#Headers],0)))%</f>
        <v>1</v>
      </c>
      <c r="AA45" s="1">
        <f>INDEX(Maßnahmen[],MATCH(Y45,Maßnahmen[Name],0),MATCH(AA$38,Maßnahmen[#Headers],0))</f>
        <v>0</v>
      </c>
      <c r="AB45" s="3">
        <f>INDEX(Maßnahmen[],MATCH(Y45,Maßnahmen[Name],0),MATCH(AB$38,Maßnahmen[#Headers],0))</f>
        <v>0</v>
      </c>
    </row>
    <row r="46" spans="1:28" x14ac:dyDescent="0.25">
      <c r="A46" t="s">
        <v>54</v>
      </c>
      <c r="B46" t="s">
        <v>64</v>
      </c>
      <c r="C46" t="s">
        <v>62</v>
      </c>
      <c r="D46" t="s">
        <v>61</v>
      </c>
      <c r="E46" t="s">
        <v>53</v>
      </c>
      <c r="F46" s="3" t="s">
        <v>63</v>
      </c>
      <c r="G46">
        <v>8</v>
      </c>
      <c r="H46" s="12">
        <f t="shared" si="8"/>
        <v>342</v>
      </c>
      <c r="I46" s="8"/>
      <c r="J46" s="27">
        <f t="shared" si="9"/>
        <v>0.51239595959999995</v>
      </c>
      <c r="K46" s="12">
        <f t="shared" si="10"/>
        <v>-39</v>
      </c>
      <c r="L46" s="12">
        <f t="shared" si="6"/>
        <v>0</v>
      </c>
      <c r="M46" s="8" t="s">
        <v>60</v>
      </c>
      <c r="N46" s="8">
        <f>(100-INDEX(Maßnahmen[],MATCH(M46,Maßnahmen[Name],0),MATCH(N$38,Maßnahmen[#Headers],0)))%</f>
        <v>1</v>
      </c>
      <c r="O46" s="12">
        <f>INDEX(Maßnahmen[],MATCH(M46,Maßnahmen[Name],0),MATCH(O$38,Maßnahmen[#Headers],0))</f>
        <v>0</v>
      </c>
      <c r="P46" s="12">
        <f>INDEX(Maßnahmen[],MATCH(M46,Maßnahmen[Name],0),MATCH(P$38,Maßnahmen[#Headers],0))</f>
        <v>0</v>
      </c>
      <c r="Q46" s="8" t="s">
        <v>60</v>
      </c>
      <c r="R46" s="8">
        <f>(100-INDEX(Maßnahmen[],MATCH(Q46,Maßnahmen[Name],0),MATCH(R$38,Maßnahmen[#Headers],0)))%</f>
        <v>1</v>
      </c>
      <c r="S46" s="12">
        <f>INDEX(Maßnahmen[],MATCH(Q46,Maßnahmen[Name],0),MATCH(S$38,Maßnahmen[#Headers],0))</f>
        <v>0</v>
      </c>
      <c r="T46" s="12">
        <f>INDEX(Maßnahmen[],MATCH(Q46,Maßnahmen[Name],0),MATCH(T$38,Maßnahmen[#Headers],0))</f>
        <v>0</v>
      </c>
      <c r="U46" s="8" t="s">
        <v>60</v>
      </c>
      <c r="V46" s="12">
        <f>(100-INDEX(Maßnahmen[],MATCH(U46,Maßnahmen[Name],0),MATCH(V$38,Maßnahmen[#Headers],0)))%</f>
        <v>1</v>
      </c>
      <c r="W46" s="8">
        <f>INDEX(Maßnahmen[],MATCH(U46,Maßnahmen[Name],0),MATCH(W$38,Maßnahmen[#Headers],0))</f>
        <v>0</v>
      </c>
      <c r="X46" s="8">
        <f>INDEX(Maßnahmen[],MATCH(U46,Maßnahmen[Name],0),MATCH(X$38,Maßnahmen[#Headers],0))</f>
        <v>0</v>
      </c>
      <c r="Y46" s="12" t="s">
        <v>60</v>
      </c>
      <c r="Z46" s="8">
        <f>(100-INDEX(Maßnahmen[],MATCH(Y46,Maßnahmen[Name],0),MATCH(Z$38,Maßnahmen[#Headers],0)))%</f>
        <v>1</v>
      </c>
      <c r="AA46" s="8">
        <f>INDEX(Maßnahmen[],MATCH(Y46,Maßnahmen[Name],0),MATCH(AA$38,Maßnahmen[#Headers],0))</f>
        <v>0</v>
      </c>
      <c r="AB46" s="12">
        <f>INDEX(Maßnahmen[],MATCH(Y46,Maßnahmen[Name],0),MATCH(AB$38,Maßnahmen[#Headers],0))</f>
        <v>0</v>
      </c>
    </row>
    <row r="47" spans="1:28" x14ac:dyDescent="0.25">
      <c r="A47">
        <v>1</v>
      </c>
      <c r="B47" s="1">
        <v>0.1</v>
      </c>
      <c r="C47">
        <v>0</v>
      </c>
      <c r="D47">
        <f>C40*B47</f>
        <v>457535973</v>
      </c>
      <c r="E47">
        <f>2*(J39)</f>
        <v>1.8032000000000001</v>
      </c>
      <c r="F47" s="3"/>
      <c r="G47">
        <v>9</v>
      </c>
      <c r="H47" s="3">
        <f t="shared" si="8"/>
        <v>442</v>
      </c>
      <c r="I47" s="1"/>
      <c r="J47" s="27">
        <f t="shared" si="9"/>
        <v>0.51239595959999995</v>
      </c>
      <c r="K47" s="12">
        <f t="shared" si="10"/>
        <v>-39</v>
      </c>
      <c r="L47" s="3">
        <f t="shared" si="6"/>
        <v>0</v>
      </c>
      <c r="M47" s="8" t="s">
        <v>60</v>
      </c>
      <c r="N47" s="1">
        <f>(100-INDEX(Maßnahmen[],MATCH(M47,Maßnahmen[Name],0),MATCH(N$38,Maßnahmen[#Headers],0)))%</f>
        <v>1</v>
      </c>
      <c r="O47" s="3">
        <f>INDEX(Maßnahmen[],MATCH(M47,Maßnahmen[Name],0),MATCH(O$38,Maßnahmen[#Headers],0))</f>
        <v>0</v>
      </c>
      <c r="P47" s="3">
        <f>INDEX(Maßnahmen[],MATCH(M47,Maßnahmen[Name],0),MATCH(P$38,Maßnahmen[#Headers],0))</f>
        <v>0</v>
      </c>
      <c r="Q47" s="8" t="s">
        <v>60</v>
      </c>
      <c r="R47" s="1">
        <f>(100-INDEX(Maßnahmen[],MATCH(Q47,Maßnahmen[Name],0),MATCH(R$38,Maßnahmen[#Headers],0)))%</f>
        <v>1</v>
      </c>
      <c r="S47" s="3">
        <f>INDEX(Maßnahmen[],MATCH(Q47,Maßnahmen[Name],0),MATCH(S$38,Maßnahmen[#Headers],0))</f>
        <v>0</v>
      </c>
      <c r="T47" s="3">
        <f>INDEX(Maßnahmen[],MATCH(Q47,Maßnahmen[Name],0),MATCH(T$38,Maßnahmen[#Headers],0))</f>
        <v>0</v>
      </c>
      <c r="U47" s="1" t="s">
        <v>60</v>
      </c>
      <c r="V47" s="3">
        <f>(100-INDEX(Maßnahmen[],MATCH(U47,Maßnahmen[Name],0),MATCH(V$38,Maßnahmen[#Headers],0)))%</f>
        <v>1</v>
      </c>
      <c r="W47" s="1">
        <f>INDEX(Maßnahmen[],MATCH(U47,Maßnahmen[Name],0),MATCH(W$38,Maßnahmen[#Headers],0))</f>
        <v>0</v>
      </c>
      <c r="X47" s="1">
        <f>INDEX(Maßnahmen[],MATCH(U47,Maßnahmen[Name],0),MATCH(X$38,Maßnahmen[#Headers],0))</f>
        <v>0</v>
      </c>
      <c r="Y47" s="3" t="s">
        <v>60</v>
      </c>
      <c r="Z47" s="1">
        <f>(100-INDEX(Maßnahmen[],MATCH(Y47,Maßnahmen[Name],0),MATCH(Z$38,Maßnahmen[#Headers],0)))%</f>
        <v>1</v>
      </c>
      <c r="AA47" s="1">
        <f>INDEX(Maßnahmen[],MATCH(Y47,Maßnahmen[Name],0),MATCH(AA$38,Maßnahmen[#Headers],0))</f>
        <v>0</v>
      </c>
      <c r="AB47" s="3">
        <f>INDEX(Maßnahmen[],MATCH(Y47,Maßnahmen[Name],0),MATCH(AB$38,Maßnahmen[#Headers],0))</f>
        <v>0</v>
      </c>
    </row>
    <row r="48" spans="1:28" x14ac:dyDescent="0.25">
      <c r="A48">
        <v>2</v>
      </c>
      <c r="B48" s="2">
        <f>C48/$C$40</f>
        <v>0.1</v>
      </c>
      <c r="C48">
        <f>D47</f>
        <v>457535973</v>
      </c>
      <c r="D48">
        <f>ROUND(D47*E47,0)</f>
        <v>825028867</v>
      </c>
      <c r="E48">
        <f>2*(J40)</f>
        <v>1.541736</v>
      </c>
      <c r="F48" s="1">
        <f>B49-B48</f>
        <v>0.18032000010630858</v>
      </c>
      <c r="G48">
        <v>10</v>
      </c>
      <c r="H48" s="12">
        <f>H47+$I$39-L48</f>
        <v>542</v>
      </c>
      <c r="I48" s="8"/>
      <c r="J48" s="27">
        <f t="shared" si="9"/>
        <v>0.51239595959999995</v>
      </c>
      <c r="K48" s="12">
        <f t="shared" si="10"/>
        <v>-39</v>
      </c>
      <c r="L48" s="12">
        <f t="shared" si="6"/>
        <v>0</v>
      </c>
      <c r="M48" s="8" t="s">
        <v>60</v>
      </c>
      <c r="N48" s="8">
        <f>(100-INDEX(Maßnahmen[],MATCH(M48,Maßnahmen[Name],0),MATCH(N$38,Maßnahmen[#Headers],0)))%</f>
        <v>1</v>
      </c>
      <c r="O48" s="12">
        <f>INDEX(Maßnahmen[],MATCH(M48,Maßnahmen[Name],0),MATCH(O$38,Maßnahmen[#Headers],0))</f>
        <v>0</v>
      </c>
      <c r="P48" s="12">
        <f>INDEX(Maßnahmen[],MATCH(M48,Maßnahmen[Name],0),MATCH(P$38,Maßnahmen[#Headers],0))</f>
        <v>0</v>
      </c>
      <c r="Q48" s="8" t="s">
        <v>60</v>
      </c>
      <c r="R48" s="8">
        <f>(100-INDEX(Maßnahmen[],MATCH(Q48,Maßnahmen[Name],0),MATCH(R$38,Maßnahmen[#Headers],0)))%</f>
        <v>1</v>
      </c>
      <c r="S48" s="12">
        <f>INDEX(Maßnahmen[],MATCH(Q48,Maßnahmen[Name],0),MATCH(S$38,Maßnahmen[#Headers],0))</f>
        <v>0</v>
      </c>
      <c r="T48" s="12">
        <f>INDEX(Maßnahmen[],MATCH(Q48,Maßnahmen[Name],0),MATCH(T$38,Maßnahmen[#Headers],0))</f>
        <v>0</v>
      </c>
      <c r="U48" s="8" t="s">
        <v>60</v>
      </c>
      <c r="V48" s="12">
        <f>(100-INDEX(Maßnahmen[],MATCH(U48,Maßnahmen[Name],0),MATCH(V$38,Maßnahmen[#Headers],0)))%</f>
        <v>1</v>
      </c>
      <c r="W48" s="8">
        <f>INDEX(Maßnahmen[],MATCH(U48,Maßnahmen[Name],0),MATCH(W$38,Maßnahmen[#Headers],0))</f>
        <v>0</v>
      </c>
      <c r="X48" s="8">
        <f>INDEX(Maßnahmen[],MATCH(U48,Maßnahmen[Name],0),MATCH(X$38,Maßnahmen[#Headers],0))</f>
        <v>0</v>
      </c>
      <c r="Y48" s="12" t="s">
        <v>60</v>
      </c>
      <c r="Z48" s="8">
        <f>(100-INDEX(Maßnahmen[],MATCH(Y48,Maßnahmen[Name],0),MATCH(Z$38,Maßnahmen[#Headers],0)))%</f>
        <v>1</v>
      </c>
      <c r="AA48" s="8">
        <f>INDEX(Maßnahmen[],MATCH(Y48,Maßnahmen[Name],0),MATCH(AA$38,Maßnahmen[#Headers],0))</f>
        <v>0</v>
      </c>
      <c r="AB48" s="12">
        <f>INDEX(Maßnahmen[],MATCH(Y48,Maßnahmen[Name],0),MATCH(AB$38,Maßnahmen[#Headers],0))</f>
        <v>0</v>
      </c>
    </row>
    <row r="49" spans="1:28" x14ac:dyDescent="0.25">
      <c r="A49">
        <v>3</v>
      </c>
      <c r="B49" s="2">
        <f t="shared" ref="B49:B57" si="11">C49/$C$40</f>
        <v>0.28032000010630859</v>
      </c>
      <c r="C49">
        <f>C48+D48</f>
        <v>1282564840</v>
      </c>
      <c r="D49">
        <f>D48*E48</f>
        <v>1271976705.293112</v>
      </c>
      <c r="E49">
        <f>2*(J41)</f>
        <v>1.3104756</v>
      </c>
      <c r="F49" s="1">
        <f t="shared" ref="F49:F56" si="12">B50-B49</f>
        <v>0.27800583568389975</v>
      </c>
      <c r="J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5">
      <c r="A50">
        <v>4</v>
      </c>
      <c r="B50" s="2">
        <f t="shared" si="11"/>
        <v>0.55832583579020834</v>
      </c>
      <c r="C50">
        <f>C49+D49</f>
        <v>2554541545.2931118</v>
      </c>
      <c r="D50">
        <f t="shared" ref="D50:D56" si="13">D49*E49</f>
        <v>1666894436.0550141</v>
      </c>
      <c r="E50">
        <f>2*(J42)</f>
        <v>1.205637552</v>
      </c>
      <c r="F50" s="1">
        <f t="shared" si="12"/>
        <v>0.36431986432135988</v>
      </c>
      <c r="G50" s="3"/>
      <c r="H50" s="3"/>
      <c r="I50" s="3"/>
      <c r="J50" s="3"/>
    </row>
    <row r="51" spans="1:28" x14ac:dyDescent="0.25">
      <c r="A51">
        <v>5</v>
      </c>
      <c r="B51" s="2">
        <f t="shared" si="11"/>
        <v>0.92264570011156821</v>
      </c>
      <c r="C51">
        <f t="shared" ref="C50:C56" si="14">C50+D50</f>
        <v>4221435981.3481259</v>
      </c>
      <c r="D51">
        <f t="shared" si="13"/>
        <v>2009670527.3277879</v>
      </c>
      <c r="E51">
        <f>2*(J43)</f>
        <v>1.0247919191999999</v>
      </c>
      <c r="F51" s="1">
        <f t="shared" si="12"/>
        <v>0.43923770936537654</v>
      </c>
      <c r="G51" s="3"/>
      <c r="H51" s="3"/>
      <c r="I51" s="3"/>
      <c r="J51" s="3"/>
    </row>
    <row r="52" spans="1:28" x14ac:dyDescent="0.25">
      <c r="A52">
        <v>6</v>
      </c>
      <c r="B52" s="2">
        <f t="shared" si="11"/>
        <v>1.3618834094769448</v>
      </c>
      <c r="C52">
        <f t="shared" si="14"/>
        <v>6231106508.6759138</v>
      </c>
      <c r="D52">
        <f t="shared" si="13"/>
        <v>2059494116.6599195</v>
      </c>
      <c r="E52">
        <f>2*(J44)</f>
        <v>1.0247919191999999</v>
      </c>
      <c r="F52" s="1">
        <f>B53-B52</f>
        <v>0.45012725516555618</v>
      </c>
      <c r="H52" s="3"/>
      <c r="I52" s="3"/>
      <c r="J52" s="3"/>
    </row>
    <row r="53" spans="1:28" x14ac:dyDescent="0.25">
      <c r="A53">
        <v>7</v>
      </c>
      <c r="B53" s="2">
        <f t="shared" si="11"/>
        <v>1.8120106646425009</v>
      </c>
      <c r="C53">
        <f t="shared" si="14"/>
        <v>8290600625.3358335</v>
      </c>
      <c r="D53">
        <f t="shared" si="13"/>
        <v>2110552928.3930273</v>
      </c>
      <c r="E53">
        <f>2*(J45)</f>
        <v>1.0247919191999999</v>
      </c>
      <c r="F53" s="1">
        <f t="shared" si="12"/>
        <v>0.46128677370533833</v>
      </c>
      <c r="G53" s="3"/>
      <c r="H53" s="3"/>
      <c r="I53" s="3"/>
      <c r="J53" s="3"/>
    </row>
    <row r="54" spans="1:28" x14ac:dyDescent="0.25">
      <c r="A54">
        <v>8</v>
      </c>
      <c r="B54" s="2">
        <f t="shared" si="11"/>
        <v>2.2732974383478393</v>
      </c>
      <c r="C54">
        <f t="shared" si="14"/>
        <v>10401153553.728861</v>
      </c>
      <c r="D54">
        <f t="shared" si="13"/>
        <v>2162877586.0610704</v>
      </c>
      <c r="E54">
        <f>2*(J46)</f>
        <v>1.0247919191999999</v>
      </c>
      <c r="F54" s="1">
        <f t="shared" si="12"/>
        <v>0.47272295812706977</v>
      </c>
      <c r="G54" s="3"/>
      <c r="H54" s="3"/>
      <c r="I54" s="3"/>
      <c r="J54" s="3"/>
    </row>
    <row r="55" spans="1:28" x14ac:dyDescent="0.25">
      <c r="A55">
        <v>9</v>
      </c>
      <c r="B55" s="2">
        <f t="shared" si="11"/>
        <v>2.746020396474909</v>
      </c>
      <c r="C55">
        <f t="shared" si="14"/>
        <v>12564031139.789932</v>
      </c>
      <c r="D55">
        <f t="shared" si="13"/>
        <v>2216499472.4141874</v>
      </c>
      <c r="E55">
        <f>2*(J47)</f>
        <v>1.0247919191999999</v>
      </c>
      <c r="F55" s="1">
        <f t="shared" si="12"/>
        <v>0.48444266750894105</v>
      </c>
      <c r="G55" s="3"/>
      <c r="H55" s="3"/>
      <c r="I55" s="3"/>
      <c r="J55" s="3"/>
    </row>
    <row r="56" spans="1:28" x14ac:dyDescent="0.25">
      <c r="A56">
        <v>10</v>
      </c>
      <c r="B56" s="2">
        <f t="shared" si="11"/>
        <v>3.2304630639838501</v>
      </c>
      <c r="C56">
        <f t="shared" si="14"/>
        <v>14780530612.204121</v>
      </c>
      <c r="D56">
        <f t="shared" si="13"/>
        <v>2271450748.2411222</v>
      </c>
      <c r="E56">
        <f>2*(J48)</f>
        <v>1.0247919191999999</v>
      </c>
      <c r="F56" s="1">
        <f t="shared" si="12"/>
        <v>8.0089379260871674E-2</v>
      </c>
      <c r="G56" s="3"/>
      <c r="H56" s="3"/>
      <c r="I56" s="3"/>
      <c r="J56" s="3"/>
    </row>
    <row r="57" spans="1:28" x14ac:dyDescent="0.25">
      <c r="A57">
        <v>11</v>
      </c>
      <c r="B57" s="2">
        <f t="shared" si="11"/>
        <v>3.3105524432447218</v>
      </c>
      <c r="C57">
        <f>C56*E56</f>
        <v>15146968332.87501</v>
      </c>
      <c r="E57">
        <f>2*(J49)</f>
        <v>0</v>
      </c>
      <c r="F57" s="3"/>
      <c r="G57" s="3"/>
      <c r="H57" s="3"/>
      <c r="I57" s="3"/>
      <c r="J57" s="3"/>
    </row>
    <row r="58" spans="1:28" x14ac:dyDescent="0.25">
      <c r="A58">
        <v>12</v>
      </c>
      <c r="B58" s="2"/>
      <c r="C58">
        <f>C57*E57</f>
        <v>0</v>
      </c>
      <c r="E58">
        <f>2*(J50)</f>
        <v>0</v>
      </c>
      <c r="F58" s="3"/>
      <c r="G58" s="3"/>
      <c r="H58" s="3"/>
      <c r="I58" s="3"/>
      <c r="J58" s="3"/>
    </row>
    <row r="59" spans="1:28" x14ac:dyDescent="0.25">
      <c r="A59">
        <v>13</v>
      </c>
      <c r="B59" s="2"/>
      <c r="C59">
        <f>C58*E58</f>
        <v>0</v>
      </c>
      <c r="E59">
        <f>2*(J51)</f>
        <v>0</v>
      </c>
      <c r="F59" s="3"/>
      <c r="G59" s="3"/>
      <c r="H59" s="3"/>
      <c r="I59" s="3"/>
      <c r="J59" s="3"/>
    </row>
    <row r="60" spans="1:28" x14ac:dyDescent="0.25">
      <c r="A60">
        <v>14</v>
      </c>
      <c r="C60">
        <f>C59*E59</f>
        <v>0</v>
      </c>
      <c r="E60">
        <f>2*(J52)</f>
        <v>0</v>
      </c>
      <c r="F60" s="3"/>
      <c r="G60" s="3"/>
      <c r="H60" s="3"/>
      <c r="I60" s="3"/>
      <c r="J60" s="3"/>
    </row>
    <row r="61" spans="1:28" x14ac:dyDescent="0.25">
      <c r="A61">
        <v>15</v>
      </c>
      <c r="C61">
        <f>C60*E60</f>
        <v>0</v>
      </c>
      <c r="F61" s="3"/>
      <c r="G61" s="3"/>
      <c r="H61" s="3"/>
      <c r="I61" s="3"/>
      <c r="J61" s="3"/>
    </row>
    <row r="62" spans="1:28" x14ac:dyDescent="0.25">
      <c r="F62" s="3"/>
      <c r="G62" s="3"/>
      <c r="H62" s="3"/>
      <c r="I62" s="3"/>
      <c r="J62" s="3"/>
    </row>
    <row r="63" spans="1:28" x14ac:dyDescent="0.25">
      <c r="F63" s="3"/>
      <c r="G63" s="3"/>
      <c r="H63" s="3"/>
      <c r="I63" s="3"/>
      <c r="J63" s="3"/>
    </row>
    <row r="64" spans="1:28" x14ac:dyDescent="0.25">
      <c r="F64" s="3"/>
      <c r="G64" s="3"/>
      <c r="H64" s="3"/>
      <c r="I64" s="3"/>
      <c r="J64" s="3"/>
    </row>
    <row r="65" spans="6:10" x14ac:dyDescent="0.25">
      <c r="F65" s="3"/>
      <c r="G65" s="3"/>
      <c r="H65" s="3"/>
      <c r="I65" s="3"/>
      <c r="J65" s="3"/>
    </row>
    <row r="66" spans="6:10" x14ac:dyDescent="0.25">
      <c r="F66" s="3"/>
      <c r="G66" s="3"/>
      <c r="H66" s="3"/>
      <c r="I66" s="3"/>
      <c r="J66" s="3"/>
    </row>
    <row r="67" spans="6:10" x14ac:dyDescent="0.25">
      <c r="F67" s="3"/>
      <c r="G67" s="3"/>
      <c r="H67" s="3"/>
      <c r="I67" s="3"/>
      <c r="J67" s="3"/>
    </row>
    <row r="68" spans="6:10" x14ac:dyDescent="0.25">
      <c r="F68" s="3"/>
      <c r="G68" s="3"/>
      <c r="H68" s="3"/>
      <c r="I68" s="3"/>
      <c r="J68" s="3"/>
    </row>
    <row r="69" spans="6:10" x14ac:dyDescent="0.25">
      <c r="F69" s="3"/>
      <c r="G69" s="3"/>
      <c r="H69" s="3"/>
      <c r="I69" s="3"/>
      <c r="J69" s="3"/>
    </row>
    <row r="70" spans="6:10" x14ac:dyDescent="0.25">
      <c r="F70" s="3"/>
      <c r="G70" s="3"/>
      <c r="H70" s="3"/>
      <c r="I70" s="3"/>
      <c r="J70" s="3"/>
    </row>
    <row r="71" spans="6:10" x14ac:dyDescent="0.25">
      <c r="F71" s="3"/>
      <c r="G71" s="3"/>
      <c r="H71" s="3"/>
      <c r="I71" s="3"/>
      <c r="J71" s="3"/>
    </row>
    <row r="72" spans="6:10" x14ac:dyDescent="0.25">
      <c r="F72" s="3"/>
      <c r="G72" s="3"/>
      <c r="H72" s="3"/>
      <c r="I72" s="3"/>
      <c r="J72" s="3"/>
    </row>
    <row r="73" spans="6:10" x14ac:dyDescent="0.25">
      <c r="F73" s="3"/>
      <c r="G73" s="3"/>
      <c r="H73" s="3"/>
      <c r="I73" s="3"/>
      <c r="J73" s="3"/>
    </row>
    <row r="74" spans="6:10" x14ac:dyDescent="0.25">
      <c r="F74" s="3"/>
      <c r="G74" s="3"/>
      <c r="H74" s="3"/>
      <c r="I74" s="3"/>
      <c r="J74" s="3"/>
    </row>
    <row r="75" spans="6:10" x14ac:dyDescent="0.25">
      <c r="F75" s="3"/>
      <c r="G75" s="3"/>
      <c r="H75" s="3"/>
      <c r="I75" s="3"/>
      <c r="J75" s="3"/>
    </row>
    <row r="76" spans="6:10" x14ac:dyDescent="0.25">
      <c r="F76" s="3"/>
      <c r="G76" s="3"/>
      <c r="H76" s="3"/>
      <c r="I76" s="3"/>
      <c r="J76" s="3"/>
    </row>
    <row r="77" spans="6:10" x14ac:dyDescent="0.25">
      <c r="F77" s="3"/>
      <c r="G77" s="3"/>
      <c r="H77" s="3"/>
      <c r="I77" s="3"/>
      <c r="J77" s="3"/>
    </row>
    <row r="78" spans="6:10" x14ac:dyDescent="0.25">
      <c r="F78" s="3"/>
      <c r="G78" s="3"/>
      <c r="H78" s="3"/>
      <c r="I78" s="3"/>
      <c r="J78" s="3"/>
    </row>
    <row r="79" spans="6:10" x14ac:dyDescent="0.25">
      <c r="F79" s="3"/>
      <c r="G79" s="3"/>
      <c r="H79" s="3"/>
      <c r="I79" s="3"/>
      <c r="J79" s="3"/>
    </row>
    <row r="80" spans="6:10" x14ac:dyDescent="0.25">
      <c r="F80" s="3"/>
      <c r="G80" s="3"/>
      <c r="H80" s="3"/>
      <c r="I80" s="3"/>
      <c r="J80" s="3"/>
    </row>
    <row r="81" spans="6:10" x14ac:dyDescent="0.25">
      <c r="F81" s="3"/>
      <c r="G81" s="3"/>
      <c r="H81" s="3"/>
      <c r="I81" s="3"/>
      <c r="J81" s="3"/>
    </row>
    <row r="82" spans="6:10" x14ac:dyDescent="0.25">
      <c r="F82" s="3"/>
      <c r="G82" s="3"/>
      <c r="H82" s="3"/>
      <c r="I82" s="3"/>
      <c r="J82" s="3"/>
    </row>
    <row r="83" spans="6:10" x14ac:dyDescent="0.25">
      <c r="F83" s="3"/>
      <c r="G83" s="3"/>
      <c r="H83" s="3"/>
      <c r="I83" s="3"/>
      <c r="J83" s="3"/>
    </row>
    <row r="84" spans="6:10" x14ac:dyDescent="0.25">
      <c r="F84" s="3"/>
      <c r="G84" s="3"/>
      <c r="H84" s="3"/>
      <c r="I84" s="3"/>
      <c r="J84" s="3"/>
    </row>
    <row r="85" spans="6:10" x14ac:dyDescent="0.25">
      <c r="F85" s="3"/>
      <c r="G85" s="3"/>
      <c r="H85" s="3"/>
      <c r="I85" s="3"/>
      <c r="J85" s="3"/>
    </row>
    <row r="86" spans="6:10" x14ac:dyDescent="0.25">
      <c r="F86" s="3"/>
      <c r="G86" s="3"/>
      <c r="H86" s="3"/>
      <c r="I86" s="3"/>
      <c r="J86" s="3"/>
    </row>
    <row r="87" spans="6:10" x14ac:dyDescent="0.25">
      <c r="F87" s="3"/>
      <c r="G87" s="3"/>
      <c r="H87" s="3"/>
      <c r="I87" s="3"/>
      <c r="J87" s="3"/>
    </row>
    <row r="88" spans="6:10" x14ac:dyDescent="0.25">
      <c r="F88" s="3"/>
      <c r="G88" s="3"/>
      <c r="H88" s="3"/>
      <c r="I88" s="3"/>
      <c r="J88" s="3"/>
    </row>
    <row r="89" spans="6:10" x14ac:dyDescent="0.25">
      <c r="F89" s="3"/>
      <c r="G89" s="3"/>
      <c r="H89" s="3"/>
      <c r="I89" s="3"/>
      <c r="J89" s="3"/>
    </row>
    <row r="90" spans="6:10" x14ac:dyDescent="0.25">
      <c r="F90" s="3"/>
      <c r="G90" s="3"/>
      <c r="H90" s="3"/>
      <c r="I90" s="3"/>
      <c r="J90" s="3"/>
    </row>
    <row r="91" spans="6:10" x14ac:dyDescent="0.25">
      <c r="F91" s="3"/>
      <c r="G91" s="3"/>
      <c r="H91" s="3"/>
      <c r="I91" s="3"/>
      <c r="J91" s="3"/>
    </row>
    <row r="92" spans="6:10" x14ac:dyDescent="0.25">
      <c r="F92" s="3"/>
      <c r="G92" s="3"/>
      <c r="H92" s="3"/>
      <c r="I92" s="3"/>
      <c r="J92" s="3"/>
    </row>
    <row r="93" spans="6:10" x14ac:dyDescent="0.25">
      <c r="F93" s="3"/>
      <c r="G93" s="3"/>
      <c r="H93" s="3"/>
      <c r="I93" s="3"/>
      <c r="J93" s="3"/>
    </row>
    <row r="94" spans="6:10" x14ac:dyDescent="0.25">
      <c r="F94" s="3"/>
      <c r="G94" s="3"/>
      <c r="H94" s="3"/>
      <c r="I94" s="3"/>
      <c r="J94" s="3"/>
    </row>
    <row r="95" spans="6:10" x14ac:dyDescent="0.25">
      <c r="F95" s="3"/>
      <c r="G95" s="3"/>
      <c r="H95" s="3"/>
      <c r="I95" s="3"/>
      <c r="J95" s="3"/>
    </row>
    <row r="96" spans="6:10" x14ac:dyDescent="0.25">
      <c r="F96" s="3"/>
      <c r="G96" s="3"/>
      <c r="H96" s="3"/>
      <c r="I96" s="3"/>
      <c r="J96" s="3"/>
    </row>
    <row r="97" spans="6:10" x14ac:dyDescent="0.25">
      <c r="F97" s="3"/>
      <c r="G97" s="3"/>
      <c r="H97" s="3"/>
      <c r="I97" s="3"/>
      <c r="J97" s="3"/>
    </row>
    <row r="98" spans="6:10" x14ac:dyDescent="0.25">
      <c r="F98" s="3"/>
      <c r="G98" s="3"/>
      <c r="H98" s="3"/>
      <c r="I98" s="3"/>
      <c r="J98" s="3"/>
    </row>
    <row r="99" spans="6:10" x14ac:dyDescent="0.25">
      <c r="F99" s="3"/>
      <c r="G99" s="3"/>
      <c r="H99" s="3"/>
      <c r="I99" s="3"/>
      <c r="J99" s="3"/>
    </row>
    <row r="100" spans="6:10" x14ac:dyDescent="0.25">
      <c r="F100" s="3"/>
      <c r="G100" s="3"/>
      <c r="H100" s="3"/>
      <c r="I100" s="3"/>
      <c r="J100" s="3"/>
    </row>
    <row r="101" spans="6:10" x14ac:dyDescent="0.25">
      <c r="F101" s="3"/>
      <c r="G101" s="3"/>
      <c r="H101" s="3"/>
      <c r="I101" s="3"/>
      <c r="J101" s="3"/>
    </row>
    <row r="102" spans="6:10" x14ac:dyDescent="0.25">
      <c r="F102" s="3"/>
      <c r="G102" s="3"/>
      <c r="H102" s="3"/>
      <c r="I102" s="3"/>
      <c r="J102" s="3"/>
    </row>
    <row r="103" spans="6:10" x14ac:dyDescent="0.25">
      <c r="F103" s="3"/>
      <c r="G103" s="3"/>
      <c r="H103" s="3"/>
      <c r="I103" s="3"/>
      <c r="J103" s="3"/>
    </row>
    <row r="104" spans="6:10" x14ac:dyDescent="0.25">
      <c r="F104" s="3"/>
      <c r="G104" s="3"/>
      <c r="H104" s="3"/>
      <c r="I104" s="3"/>
      <c r="J104" s="3"/>
    </row>
    <row r="105" spans="6:10" x14ac:dyDescent="0.25">
      <c r="F105" s="3"/>
      <c r="G105" s="3"/>
      <c r="H105" s="3"/>
      <c r="I105" s="3"/>
      <c r="J105" s="3"/>
    </row>
    <row r="106" spans="6:10" x14ac:dyDescent="0.25">
      <c r="F106" s="3"/>
      <c r="G106" s="3"/>
      <c r="H106" s="3"/>
      <c r="I106" s="3"/>
      <c r="J106" s="3"/>
    </row>
    <row r="107" spans="6:10" x14ac:dyDescent="0.25">
      <c r="F107" s="3"/>
      <c r="G107" s="3"/>
      <c r="H107" s="3"/>
      <c r="I107" s="3"/>
      <c r="J107" s="3"/>
    </row>
    <row r="108" spans="6:10" x14ac:dyDescent="0.25">
      <c r="F108" s="3"/>
      <c r="G108" s="3"/>
      <c r="H108" s="3"/>
      <c r="I108" s="3"/>
      <c r="J108" s="3"/>
    </row>
    <row r="109" spans="6:10" x14ac:dyDescent="0.25">
      <c r="F109" s="3"/>
      <c r="G109" s="3"/>
      <c r="H109" s="3"/>
      <c r="I109" s="3"/>
      <c r="J109" s="3"/>
    </row>
    <row r="110" spans="6:10" x14ac:dyDescent="0.25">
      <c r="F110" s="3"/>
      <c r="G110" s="3"/>
      <c r="H110" s="3"/>
      <c r="I110" s="3"/>
      <c r="J110" s="3"/>
    </row>
    <row r="111" spans="6:10" x14ac:dyDescent="0.25">
      <c r="F111" s="3"/>
      <c r="G111" s="3"/>
      <c r="H111" s="3"/>
      <c r="I111" s="3"/>
      <c r="J111" s="3"/>
    </row>
    <row r="112" spans="6:10" x14ac:dyDescent="0.25">
      <c r="F112" s="3"/>
      <c r="G112" s="3"/>
      <c r="H112" s="3"/>
      <c r="I112" s="3"/>
      <c r="J112" s="3"/>
    </row>
    <row r="113" spans="6:10" x14ac:dyDescent="0.25">
      <c r="F113" s="3"/>
      <c r="G113" s="3"/>
      <c r="H113" s="3"/>
      <c r="I113" s="3"/>
      <c r="J113" s="3"/>
    </row>
    <row r="114" spans="6:10" x14ac:dyDescent="0.25">
      <c r="F114" s="3"/>
      <c r="G114" s="3"/>
      <c r="H114" s="3"/>
      <c r="I114" s="3"/>
      <c r="J114" s="3"/>
    </row>
    <row r="115" spans="6:10" x14ac:dyDescent="0.25">
      <c r="F115" s="3"/>
      <c r="G115" s="3"/>
      <c r="H115" s="3"/>
      <c r="I115" s="3"/>
      <c r="J115" s="3"/>
    </row>
    <row r="116" spans="6:10" x14ac:dyDescent="0.25">
      <c r="F116" s="3"/>
      <c r="G116" s="3"/>
      <c r="H116" s="3"/>
      <c r="I116" s="3"/>
      <c r="J116" s="3"/>
    </row>
    <row r="117" spans="6:10" x14ac:dyDescent="0.25">
      <c r="F117" s="3"/>
      <c r="G117" s="3"/>
      <c r="H117" s="3"/>
      <c r="I117" s="3"/>
      <c r="J117" s="3"/>
    </row>
    <row r="118" spans="6:10" x14ac:dyDescent="0.25">
      <c r="F118" s="3"/>
      <c r="G118" s="3"/>
      <c r="H118" s="3"/>
      <c r="I118" s="3"/>
      <c r="J118" s="3"/>
    </row>
    <row r="119" spans="6:10" x14ac:dyDescent="0.25">
      <c r="F119" s="3"/>
      <c r="G119" s="3"/>
      <c r="H119" s="3"/>
      <c r="I119" s="3"/>
      <c r="J119" s="3"/>
    </row>
    <row r="120" spans="6:10" x14ac:dyDescent="0.25">
      <c r="F120" s="3"/>
      <c r="G120" s="3"/>
      <c r="H120" s="3"/>
      <c r="I120" s="3"/>
      <c r="J120" s="3"/>
    </row>
    <row r="121" spans="6:10" x14ac:dyDescent="0.25">
      <c r="F121" s="3"/>
      <c r="G121" s="3"/>
      <c r="H121" s="3"/>
      <c r="I121" s="3"/>
      <c r="J121" s="3"/>
    </row>
    <row r="122" spans="6:10" x14ac:dyDescent="0.25">
      <c r="F122" s="3"/>
      <c r="G122" s="3"/>
      <c r="H122" s="3"/>
      <c r="I122" s="3"/>
      <c r="J122" s="3"/>
    </row>
    <row r="123" spans="6:10" x14ac:dyDescent="0.25">
      <c r="F123" s="3"/>
      <c r="G123" s="3"/>
      <c r="H123" s="3"/>
      <c r="I123" s="3"/>
      <c r="J123" s="3"/>
    </row>
    <row r="124" spans="6:10" x14ac:dyDescent="0.25">
      <c r="F124" s="3"/>
      <c r="G124" s="3"/>
      <c r="H124" s="3"/>
      <c r="I124" s="3"/>
      <c r="J124" s="3"/>
    </row>
    <row r="125" spans="6:10" x14ac:dyDescent="0.25">
      <c r="F125" s="3"/>
      <c r="G125" s="3"/>
      <c r="H125" s="3"/>
      <c r="I125" s="3"/>
      <c r="J125" s="3"/>
    </row>
    <row r="126" spans="6:10" x14ac:dyDescent="0.25">
      <c r="F126" s="3"/>
      <c r="G126" s="3"/>
      <c r="H126" s="3"/>
      <c r="I126" s="3"/>
      <c r="J126" s="3"/>
    </row>
    <row r="127" spans="6:10" x14ac:dyDescent="0.25">
      <c r="F127" s="3"/>
      <c r="G127" s="3"/>
      <c r="H127" s="3"/>
      <c r="I127" s="3"/>
      <c r="J127" s="3"/>
    </row>
    <row r="128" spans="6:10" x14ac:dyDescent="0.25">
      <c r="F128" s="3"/>
      <c r="G128" s="3"/>
      <c r="H128" s="3"/>
      <c r="I128" s="3"/>
      <c r="J128" s="3"/>
    </row>
    <row r="129" spans="6:10" x14ac:dyDescent="0.25">
      <c r="F129" s="3"/>
      <c r="G129" s="3"/>
      <c r="H129" s="3"/>
      <c r="I129" s="3"/>
      <c r="J129" s="3"/>
    </row>
    <row r="130" spans="6:10" x14ac:dyDescent="0.25">
      <c r="F130" s="3"/>
      <c r="G130" s="3"/>
      <c r="H130" s="3"/>
      <c r="I130" s="3"/>
      <c r="J130" s="3"/>
    </row>
    <row r="131" spans="6:10" x14ac:dyDescent="0.25">
      <c r="F131" s="3"/>
      <c r="G131" s="3"/>
      <c r="H131" s="3"/>
      <c r="I131" s="3"/>
      <c r="J131" s="3"/>
    </row>
    <row r="132" spans="6:10" x14ac:dyDescent="0.25">
      <c r="F132" s="3"/>
      <c r="G132" s="3"/>
      <c r="H132" s="3"/>
      <c r="I132" s="3"/>
      <c r="J132" s="3"/>
    </row>
    <row r="133" spans="6:10" x14ac:dyDescent="0.25">
      <c r="F133" s="3"/>
      <c r="G133" s="3"/>
      <c r="H133" s="3"/>
      <c r="I133" s="3"/>
      <c r="J133" s="3"/>
    </row>
    <row r="134" spans="6:10" x14ac:dyDescent="0.25">
      <c r="F134" s="3"/>
      <c r="G134" s="3"/>
      <c r="H134" s="3"/>
      <c r="I134" s="3"/>
      <c r="J134" s="3"/>
    </row>
    <row r="135" spans="6:10" x14ac:dyDescent="0.25">
      <c r="F135" s="3"/>
      <c r="G135" s="3"/>
      <c r="H135" s="3"/>
      <c r="I135" s="3"/>
      <c r="J135" s="3"/>
    </row>
    <row r="136" spans="6:10" x14ac:dyDescent="0.25">
      <c r="F136" s="3"/>
      <c r="G136" s="3"/>
      <c r="H136" s="3"/>
      <c r="I136" s="3"/>
      <c r="J136" s="3"/>
    </row>
    <row r="137" spans="6:10" x14ac:dyDescent="0.25">
      <c r="F137" s="3"/>
      <c r="G137" s="3"/>
      <c r="H137" s="3"/>
      <c r="I137" s="3"/>
      <c r="J137" s="3"/>
    </row>
    <row r="138" spans="6:10" x14ac:dyDescent="0.25">
      <c r="F138" s="3"/>
      <c r="G138" s="3"/>
      <c r="H138" s="3"/>
      <c r="I138" s="3"/>
      <c r="J138" s="3"/>
    </row>
    <row r="139" spans="6:10" x14ac:dyDescent="0.25">
      <c r="F139" s="3"/>
      <c r="G139" s="3"/>
      <c r="H139" s="3"/>
      <c r="I139" s="3"/>
      <c r="J139" s="3"/>
    </row>
    <row r="140" spans="6:10" x14ac:dyDescent="0.25">
      <c r="F140" s="3"/>
      <c r="G140" s="3"/>
      <c r="H140" s="3"/>
      <c r="I140" s="3"/>
      <c r="J140" s="3"/>
    </row>
    <row r="141" spans="6:10" x14ac:dyDescent="0.25">
      <c r="F141" s="3"/>
      <c r="G141" s="3"/>
      <c r="H141" s="3"/>
      <c r="I141" s="3"/>
      <c r="J141" s="3"/>
    </row>
    <row r="142" spans="6:10" x14ac:dyDescent="0.25">
      <c r="F142" s="3"/>
      <c r="G142" s="3"/>
      <c r="H142" s="3"/>
      <c r="I142" s="3"/>
      <c r="J142" s="3"/>
    </row>
    <row r="143" spans="6:10" x14ac:dyDescent="0.25">
      <c r="F143" s="3"/>
      <c r="G143" s="3"/>
      <c r="H143" s="3"/>
      <c r="I143" s="3"/>
      <c r="J143" s="3"/>
    </row>
    <row r="144" spans="6:10" x14ac:dyDescent="0.25">
      <c r="F144" s="3"/>
      <c r="G144" s="3"/>
      <c r="H144" s="3"/>
      <c r="I144" s="3"/>
      <c r="J144" s="3"/>
    </row>
    <row r="145" spans="6:10" x14ac:dyDescent="0.25">
      <c r="F145" s="3"/>
      <c r="G145" s="3"/>
      <c r="H145" s="3"/>
      <c r="I145" s="3"/>
      <c r="J145" s="3"/>
    </row>
    <row r="146" spans="6:10" x14ac:dyDescent="0.25">
      <c r="F146" s="3"/>
      <c r="G146" s="3"/>
      <c r="H146" s="3"/>
      <c r="I146" s="3"/>
      <c r="J146" s="3"/>
    </row>
    <row r="147" spans="6:10" x14ac:dyDescent="0.25">
      <c r="F147" s="3"/>
      <c r="G147" s="3"/>
      <c r="H147" s="3"/>
      <c r="I147" s="3"/>
      <c r="J147" s="3"/>
    </row>
    <row r="148" spans="6:10" x14ac:dyDescent="0.25">
      <c r="F148" s="3"/>
      <c r="G148" s="3"/>
      <c r="H148" s="3"/>
      <c r="I148" s="3"/>
      <c r="J148" s="3"/>
    </row>
    <row r="149" spans="6:10" x14ac:dyDescent="0.25">
      <c r="F149" s="3"/>
      <c r="G149" s="3"/>
      <c r="H149" s="3"/>
      <c r="I149" s="3"/>
      <c r="J149" s="3"/>
    </row>
    <row r="150" spans="6:10" x14ac:dyDescent="0.25">
      <c r="F150" s="3"/>
      <c r="G150" s="3"/>
      <c r="H150" s="3"/>
      <c r="I150" s="3"/>
      <c r="J150" s="3"/>
    </row>
    <row r="151" spans="6:10" x14ac:dyDescent="0.25">
      <c r="F151" s="3"/>
      <c r="G151" s="3"/>
      <c r="H151" s="3"/>
      <c r="I151" s="3"/>
      <c r="J151" s="3"/>
    </row>
    <row r="152" spans="6:10" x14ac:dyDescent="0.25">
      <c r="F152" s="3"/>
      <c r="G152" s="3"/>
      <c r="H152" s="3"/>
      <c r="I152" s="3"/>
      <c r="J152" s="3"/>
    </row>
    <row r="153" spans="6:10" x14ac:dyDescent="0.25">
      <c r="F153" s="3"/>
      <c r="G153" s="3"/>
      <c r="H153" s="3"/>
      <c r="I153" s="3"/>
      <c r="J153" s="3"/>
    </row>
    <row r="154" spans="6:10" x14ac:dyDescent="0.25">
      <c r="F154" s="3"/>
      <c r="G154" s="3"/>
      <c r="H154" s="3"/>
      <c r="I154" s="3"/>
      <c r="J154" s="3"/>
    </row>
    <row r="155" spans="6:10" x14ac:dyDescent="0.25">
      <c r="F155" s="3"/>
      <c r="G155" s="3"/>
      <c r="H155" s="3"/>
      <c r="I155" s="3"/>
      <c r="J155" s="3"/>
    </row>
    <row r="156" spans="6:10" x14ac:dyDescent="0.25">
      <c r="F156" s="3"/>
      <c r="G156" s="3"/>
      <c r="H156" s="3"/>
      <c r="I156" s="3"/>
      <c r="J156" s="3"/>
    </row>
    <row r="157" spans="6:10" x14ac:dyDescent="0.25">
      <c r="F157" s="3"/>
      <c r="G157" s="3"/>
      <c r="H157" s="3"/>
      <c r="I157" s="3"/>
      <c r="J157" s="3"/>
    </row>
    <row r="158" spans="6:10" x14ac:dyDescent="0.25">
      <c r="F158" s="3"/>
      <c r="G158" s="3"/>
      <c r="H158" s="3"/>
      <c r="I158" s="3"/>
      <c r="J158" s="3"/>
    </row>
    <row r="159" spans="6:10" x14ac:dyDescent="0.25">
      <c r="F159" s="3"/>
      <c r="G159" s="3"/>
      <c r="H159" s="3"/>
      <c r="I159" s="3"/>
      <c r="J159" s="3"/>
    </row>
    <row r="160" spans="6:10" x14ac:dyDescent="0.25">
      <c r="F160" s="3"/>
      <c r="G160" s="3"/>
      <c r="H160" s="3"/>
      <c r="I160" s="3"/>
      <c r="J160" s="3"/>
    </row>
    <row r="161" spans="6:10" x14ac:dyDescent="0.25">
      <c r="F161" s="3"/>
      <c r="G161" s="3"/>
      <c r="H161" s="3"/>
      <c r="I161" s="3"/>
      <c r="J161" s="3"/>
    </row>
    <row r="162" spans="6:10" x14ac:dyDescent="0.25">
      <c r="F162" s="3"/>
      <c r="G162" s="3"/>
      <c r="H162" s="3"/>
      <c r="I162" s="3"/>
      <c r="J162" s="3"/>
    </row>
    <row r="163" spans="6:10" x14ac:dyDescent="0.25">
      <c r="F163" s="3"/>
      <c r="G163" s="3"/>
      <c r="H163" s="3"/>
      <c r="I163" s="3"/>
      <c r="J163" s="3"/>
    </row>
    <row r="164" spans="6:10" x14ac:dyDescent="0.25">
      <c r="F164" s="3"/>
      <c r="G164" s="3"/>
      <c r="H164" s="3"/>
      <c r="I164" s="3"/>
      <c r="J164" s="3"/>
    </row>
    <row r="165" spans="6:10" x14ac:dyDescent="0.25">
      <c r="F165" s="3"/>
      <c r="G165" s="3"/>
      <c r="H165" s="3"/>
      <c r="I165" s="3"/>
      <c r="J165" s="3"/>
    </row>
    <row r="166" spans="6:10" x14ac:dyDescent="0.25">
      <c r="F166" s="3"/>
      <c r="G166" s="3"/>
      <c r="H166" s="3"/>
      <c r="I166" s="3"/>
      <c r="J166" s="3"/>
    </row>
    <row r="167" spans="6:10" x14ac:dyDescent="0.25">
      <c r="F167" s="3"/>
      <c r="G167" s="3"/>
      <c r="H167" s="3"/>
      <c r="I167" s="3"/>
      <c r="J167" s="3"/>
    </row>
    <row r="168" spans="6:10" x14ac:dyDescent="0.25">
      <c r="F168" s="3"/>
      <c r="G168" s="3"/>
      <c r="H168" s="3"/>
      <c r="I168" s="3"/>
      <c r="J168" s="3"/>
    </row>
    <row r="169" spans="6:10" x14ac:dyDescent="0.25">
      <c r="F169" s="3"/>
      <c r="G169" s="3"/>
      <c r="H169" s="3"/>
      <c r="I169" s="3"/>
      <c r="J169" s="3"/>
    </row>
    <row r="170" spans="6:10" x14ac:dyDescent="0.25">
      <c r="F170" s="3"/>
      <c r="G170" s="3"/>
      <c r="H170" s="3"/>
      <c r="I170" s="3"/>
      <c r="J170" s="3"/>
    </row>
    <row r="171" spans="6:10" x14ac:dyDescent="0.25">
      <c r="F171" s="3"/>
      <c r="G171" s="3"/>
      <c r="H171" s="3"/>
      <c r="I171" s="3"/>
      <c r="J171" s="3"/>
    </row>
    <row r="172" spans="6:10" x14ac:dyDescent="0.25">
      <c r="F172" s="3"/>
      <c r="G172" s="3"/>
      <c r="H172" s="3"/>
      <c r="I172" s="3"/>
      <c r="J172" s="3"/>
    </row>
    <row r="173" spans="6:10" x14ac:dyDescent="0.25">
      <c r="F173" s="3"/>
      <c r="G173" s="3"/>
      <c r="H173" s="3"/>
      <c r="I173" s="3"/>
      <c r="J173" s="3"/>
    </row>
    <row r="174" spans="6:10" x14ac:dyDescent="0.25">
      <c r="F174" s="3"/>
      <c r="G174" s="3"/>
      <c r="H174" s="3"/>
      <c r="I174" s="3"/>
      <c r="J174" s="3"/>
    </row>
    <row r="175" spans="6:10" x14ac:dyDescent="0.25">
      <c r="F175" s="3"/>
      <c r="G175" s="3"/>
      <c r="H175" s="3"/>
      <c r="I175" s="3"/>
      <c r="J175" s="3"/>
    </row>
    <row r="176" spans="6:10" x14ac:dyDescent="0.25">
      <c r="F176" s="3"/>
      <c r="G176" s="3"/>
      <c r="H176" s="3"/>
      <c r="I176" s="3"/>
      <c r="J176" s="3"/>
    </row>
    <row r="177" spans="6:10" x14ac:dyDescent="0.25">
      <c r="F177" s="3"/>
      <c r="G177" s="3"/>
      <c r="H177" s="3"/>
      <c r="I177" s="3"/>
      <c r="J177" s="3"/>
    </row>
    <row r="178" spans="6:10" x14ac:dyDescent="0.25">
      <c r="F178" s="3"/>
      <c r="G178" s="3"/>
      <c r="H178" s="3"/>
      <c r="I178" s="3"/>
      <c r="J178" s="3"/>
    </row>
    <row r="179" spans="6:10" x14ac:dyDescent="0.25">
      <c r="F179" s="3"/>
      <c r="G179" s="3"/>
      <c r="H179" s="3"/>
      <c r="I179" s="3"/>
      <c r="J179" s="3"/>
    </row>
    <row r="180" spans="6:10" x14ac:dyDescent="0.25">
      <c r="F180" s="3"/>
      <c r="G180" s="3"/>
      <c r="H180" s="3"/>
      <c r="I180" s="3"/>
      <c r="J180" s="3"/>
    </row>
    <row r="181" spans="6:10" x14ac:dyDescent="0.25">
      <c r="F181" s="3"/>
      <c r="G181" s="3"/>
      <c r="H181" s="3"/>
      <c r="I181" s="3"/>
      <c r="J181" s="3"/>
    </row>
    <row r="182" spans="6:10" x14ac:dyDescent="0.25">
      <c r="F182" s="3"/>
      <c r="G182" s="3"/>
      <c r="H182" s="3"/>
      <c r="I182" s="3"/>
      <c r="J182" s="3"/>
    </row>
    <row r="183" spans="6:10" x14ac:dyDescent="0.25">
      <c r="F183" s="3"/>
      <c r="G183" s="3"/>
      <c r="H183" s="3"/>
      <c r="I183" s="3"/>
      <c r="J183" s="3"/>
    </row>
    <row r="184" spans="6:10" x14ac:dyDescent="0.25">
      <c r="F184" s="3"/>
      <c r="G184" s="3"/>
      <c r="H184" s="3"/>
      <c r="I184" s="3"/>
      <c r="J184" s="3"/>
    </row>
    <row r="185" spans="6:10" x14ac:dyDescent="0.25">
      <c r="F185" s="3"/>
      <c r="G185" s="3"/>
      <c r="H185" s="3"/>
      <c r="I185" s="3"/>
      <c r="J185" s="3"/>
    </row>
    <row r="186" spans="6:10" x14ac:dyDescent="0.25">
      <c r="F186" s="3"/>
      <c r="G186" s="3"/>
      <c r="H186" s="3"/>
      <c r="I186" s="3"/>
      <c r="J186" s="3"/>
    </row>
    <row r="187" spans="6:10" x14ac:dyDescent="0.25">
      <c r="F187" s="3"/>
      <c r="G187" s="3"/>
      <c r="H187" s="3"/>
      <c r="I187" s="3"/>
      <c r="J187" s="3"/>
    </row>
    <row r="188" spans="6:10" x14ac:dyDescent="0.25">
      <c r="F188" s="3"/>
      <c r="G188" s="3"/>
      <c r="H188" s="3"/>
      <c r="I188" s="3"/>
      <c r="J188" s="3"/>
    </row>
    <row r="189" spans="6:10" x14ac:dyDescent="0.25">
      <c r="F189" s="3"/>
      <c r="G189" s="3"/>
      <c r="H189" s="3"/>
      <c r="I189" s="3"/>
      <c r="J189" s="3"/>
    </row>
    <row r="190" spans="6:10" x14ac:dyDescent="0.25">
      <c r="F190" s="3"/>
      <c r="G190" s="3"/>
      <c r="H190" s="3"/>
      <c r="I190" s="3"/>
      <c r="J190" s="3"/>
    </row>
    <row r="191" spans="6:10" x14ac:dyDescent="0.25">
      <c r="F191" s="3"/>
      <c r="G191" s="3"/>
      <c r="H191" s="3"/>
      <c r="I191" s="3"/>
      <c r="J191" s="3"/>
    </row>
    <row r="192" spans="6:10" x14ac:dyDescent="0.25">
      <c r="F192" s="3"/>
      <c r="G192" s="3"/>
      <c r="H192" s="3"/>
      <c r="I192" s="3"/>
      <c r="J192" s="3"/>
    </row>
    <row r="193" spans="6:10" x14ac:dyDescent="0.25">
      <c r="F193" s="3"/>
      <c r="G193" s="3"/>
      <c r="H193" s="3"/>
      <c r="I193" s="3"/>
      <c r="J193" s="3"/>
    </row>
    <row r="194" spans="6:10" x14ac:dyDescent="0.25">
      <c r="F194" s="3"/>
      <c r="G194" s="3"/>
      <c r="H194" s="3"/>
      <c r="I194" s="3"/>
      <c r="J194" s="3"/>
    </row>
    <row r="195" spans="6:10" x14ac:dyDescent="0.25">
      <c r="F195" s="3"/>
      <c r="G195" s="3"/>
      <c r="H195" s="3"/>
      <c r="I195" s="3"/>
      <c r="J195" s="3"/>
    </row>
    <row r="196" spans="6:10" x14ac:dyDescent="0.25">
      <c r="F196" s="3"/>
      <c r="G196" s="3"/>
      <c r="H196" s="3"/>
      <c r="I196" s="3"/>
      <c r="J196" s="3"/>
    </row>
    <row r="197" spans="6:10" x14ac:dyDescent="0.25">
      <c r="F197" s="3"/>
      <c r="G197" s="3"/>
      <c r="H197" s="3"/>
      <c r="I197" s="3"/>
      <c r="J197" s="3"/>
    </row>
    <row r="198" spans="6:10" x14ac:dyDescent="0.25">
      <c r="F198" s="3"/>
      <c r="G198" s="3"/>
      <c r="H198" s="3"/>
      <c r="I198" s="3"/>
      <c r="J198" s="3"/>
    </row>
    <row r="199" spans="6:10" x14ac:dyDescent="0.25">
      <c r="F199" s="3"/>
      <c r="G199" s="3"/>
      <c r="H199" s="3"/>
      <c r="I199" s="3"/>
      <c r="J199" s="3"/>
    </row>
    <row r="200" spans="6:10" x14ac:dyDescent="0.25">
      <c r="F200" s="3"/>
      <c r="G200" s="3"/>
      <c r="H200" s="3"/>
      <c r="I200" s="3"/>
      <c r="J200" s="3"/>
    </row>
    <row r="201" spans="6:10" x14ac:dyDescent="0.25">
      <c r="F201" s="3"/>
      <c r="G201" s="3"/>
      <c r="H201" s="3"/>
      <c r="I201" s="3"/>
      <c r="J201" s="3"/>
    </row>
    <row r="202" spans="6:10" x14ac:dyDescent="0.25">
      <c r="F202" s="3"/>
      <c r="G202" s="3"/>
      <c r="H202" s="3"/>
      <c r="I202" s="3"/>
      <c r="J202" s="3"/>
    </row>
    <row r="203" spans="6:10" x14ac:dyDescent="0.25">
      <c r="F203" s="3"/>
      <c r="G203" s="3"/>
      <c r="H203" s="3"/>
      <c r="I203" s="3"/>
      <c r="J203" s="3"/>
    </row>
    <row r="204" spans="6:10" x14ac:dyDescent="0.25">
      <c r="F204" s="3"/>
      <c r="G204" s="3"/>
      <c r="H204" s="3"/>
      <c r="I204" s="3"/>
      <c r="J204" s="3"/>
    </row>
    <row r="205" spans="6:10" x14ac:dyDescent="0.25">
      <c r="F205" s="3"/>
      <c r="G205" s="3"/>
      <c r="H205" s="3"/>
      <c r="I205" s="3"/>
      <c r="J205" s="3"/>
    </row>
    <row r="206" spans="6:10" x14ac:dyDescent="0.25">
      <c r="F206" s="3"/>
      <c r="G206" s="3"/>
      <c r="H206" s="3"/>
      <c r="I206" s="3"/>
      <c r="J206" s="3"/>
    </row>
    <row r="207" spans="6:10" x14ac:dyDescent="0.25">
      <c r="F207" s="3"/>
      <c r="G207" s="3"/>
      <c r="H207" s="3"/>
      <c r="I207" s="3"/>
      <c r="J207" s="3"/>
    </row>
    <row r="208" spans="6:10" x14ac:dyDescent="0.25">
      <c r="F208" s="3"/>
      <c r="G208" s="3"/>
      <c r="H208" s="3"/>
      <c r="I208" s="3"/>
      <c r="J208" s="3"/>
    </row>
    <row r="209" spans="6:10" x14ac:dyDescent="0.25">
      <c r="F209" s="3"/>
      <c r="G209" s="3"/>
      <c r="H209" s="3"/>
      <c r="I209" s="3"/>
      <c r="J209" s="3"/>
    </row>
    <row r="210" spans="6:10" x14ac:dyDescent="0.25">
      <c r="F210" s="3"/>
      <c r="G210" s="3"/>
      <c r="H210" s="3"/>
      <c r="I210" s="3"/>
      <c r="J210" s="3"/>
    </row>
    <row r="211" spans="6:10" x14ac:dyDescent="0.25">
      <c r="F211" s="3"/>
      <c r="G211" s="3"/>
      <c r="H211" s="3"/>
      <c r="I211" s="3"/>
      <c r="J211" s="3"/>
    </row>
    <row r="212" spans="6:10" x14ac:dyDescent="0.25">
      <c r="F212" s="3"/>
      <c r="G212" s="3"/>
      <c r="H212" s="3"/>
      <c r="I212" s="3"/>
      <c r="J212" s="3"/>
    </row>
    <row r="213" spans="6:10" x14ac:dyDescent="0.25">
      <c r="F213" s="3"/>
      <c r="G213" s="3"/>
      <c r="H213" s="3"/>
      <c r="I213" s="3"/>
      <c r="J213" s="3"/>
    </row>
    <row r="214" spans="6:10" x14ac:dyDescent="0.25">
      <c r="F214" s="3"/>
      <c r="G214" s="3"/>
      <c r="H214" s="3"/>
      <c r="I214" s="3"/>
      <c r="J214" s="3"/>
    </row>
    <row r="215" spans="6:10" x14ac:dyDescent="0.25">
      <c r="F215" s="3"/>
      <c r="G215" s="3"/>
      <c r="H215" s="3"/>
      <c r="I215" s="3"/>
      <c r="J215" s="3"/>
    </row>
    <row r="216" spans="6:10" x14ac:dyDescent="0.25">
      <c r="F216" s="3"/>
      <c r="G216" s="3"/>
      <c r="H216" s="3"/>
      <c r="I216" s="3"/>
      <c r="J216" s="3"/>
    </row>
    <row r="217" spans="6:10" x14ac:dyDescent="0.25">
      <c r="F217" s="3"/>
      <c r="G217" s="3"/>
      <c r="H217" s="3"/>
      <c r="I217" s="3"/>
      <c r="J217" s="3"/>
    </row>
    <row r="218" spans="6:10" x14ac:dyDescent="0.25">
      <c r="F218" s="3"/>
      <c r="G218" s="3"/>
      <c r="H218" s="3"/>
      <c r="I218" s="3"/>
      <c r="J218" s="3"/>
    </row>
    <row r="219" spans="6:10" x14ac:dyDescent="0.25">
      <c r="F219" s="3"/>
      <c r="G219" s="3"/>
      <c r="H219" s="3"/>
      <c r="I219" s="3"/>
      <c r="J219" s="3"/>
    </row>
    <row r="220" spans="6:10" x14ac:dyDescent="0.25">
      <c r="F220" s="3"/>
      <c r="G220" s="3"/>
      <c r="H220" s="3"/>
      <c r="I220" s="3"/>
      <c r="J220" s="3"/>
    </row>
    <row r="221" spans="6:10" x14ac:dyDescent="0.25">
      <c r="F221" s="3"/>
      <c r="G221" s="3"/>
      <c r="H221" s="3"/>
      <c r="I221" s="3"/>
      <c r="J221" s="3"/>
    </row>
    <row r="222" spans="6:10" x14ac:dyDescent="0.25">
      <c r="F222" s="3"/>
      <c r="G222" s="3"/>
      <c r="H222" s="3"/>
      <c r="I222" s="3"/>
      <c r="J222" s="3"/>
    </row>
    <row r="223" spans="6:10" x14ac:dyDescent="0.25">
      <c r="F223" s="3"/>
      <c r="G223" s="3"/>
      <c r="H223" s="3"/>
      <c r="I223" s="3"/>
      <c r="J223" s="3"/>
    </row>
    <row r="224" spans="6:10" x14ac:dyDescent="0.25">
      <c r="F224" s="3"/>
      <c r="G224" s="3"/>
      <c r="H224" s="3"/>
      <c r="I224" s="3"/>
      <c r="J224" s="3"/>
    </row>
    <row r="225" spans="6:10" x14ac:dyDescent="0.25">
      <c r="F225" s="3"/>
      <c r="G225" s="3"/>
      <c r="H225" s="3"/>
      <c r="I225" s="3"/>
      <c r="J225" s="3"/>
    </row>
    <row r="226" spans="6:10" x14ac:dyDescent="0.25">
      <c r="F226" s="3"/>
      <c r="G226" s="3"/>
      <c r="H226" s="3"/>
      <c r="I226" s="3"/>
      <c r="J226" s="3"/>
    </row>
    <row r="227" spans="6:10" x14ac:dyDescent="0.25">
      <c r="F227" s="3"/>
      <c r="G227" s="3"/>
      <c r="H227" s="3"/>
      <c r="I227" s="3"/>
      <c r="J227" s="3"/>
    </row>
    <row r="228" spans="6:10" x14ac:dyDescent="0.25">
      <c r="F228" s="3"/>
      <c r="G228" s="3"/>
      <c r="H228" s="3"/>
      <c r="I228" s="3"/>
      <c r="J228" s="3"/>
    </row>
    <row r="229" spans="6:10" x14ac:dyDescent="0.25">
      <c r="F229" s="3"/>
      <c r="G229" s="3"/>
      <c r="H229" s="3"/>
      <c r="I229" s="3"/>
      <c r="J229" s="3"/>
    </row>
    <row r="230" spans="6:10" x14ac:dyDescent="0.25">
      <c r="F230" s="3"/>
      <c r="G230" s="3"/>
      <c r="H230" s="3"/>
      <c r="I230" s="3"/>
      <c r="J230" s="3"/>
    </row>
    <row r="231" spans="6:10" x14ac:dyDescent="0.25">
      <c r="F231" s="3"/>
      <c r="G231" s="3"/>
      <c r="H231" s="3"/>
      <c r="I231" s="3"/>
      <c r="J231" s="3"/>
    </row>
    <row r="232" spans="6:10" x14ac:dyDescent="0.25">
      <c r="F232" s="3"/>
      <c r="G232" s="3"/>
      <c r="H232" s="3"/>
      <c r="I232" s="3"/>
      <c r="J232" s="3"/>
    </row>
    <row r="233" spans="6:10" x14ac:dyDescent="0.25">
      <c r="F233" s="3"/>
      <c r="G233" s="3"/>
      <c r="H233" s="3"/>
      <c r="I233" s="3"/>
      <c r="J233" s="3"/>
    </row>
    <row r="234" spans="6:10" x14ac:dyDescent="0.25">
      <c r="F234" s="3"/>
      <c r="G234" s="3"/>
      <c r="H234" s="3"/>
      <c r="I234" s="3"/>
      <c r="J234" s="3"/>
    </row>
    <row r="235" spans="6:10" x14ac:dyDescent="0.25">
      <c r="F235" s="3"/>
      <c r="G235" s="3"/>
      <c r="H235" s="3"/>
      <c r="I235" s="3"/>
      <c r="J235" s="3"/>
    </row>
    <row r="236" spans="6:10" x14ac:dyDescent="0.25">
      <c r="F236" s="3"/>
      <c r="G236" s="3"/>
      <c r="H236" s="3"/>
      <c r="I236" s="3"/>
      <c r="J236" s="3"/>
    </row>
    <row r="237" spans="6:10" x14ac:dyDescent="0.25">
      <c r="F237" s="3"/>
      <c r="G237" s="3"/>
      <c r="H237" s="3"/>
      <c r="I237" s="3"/>
      <c r="J237" s="3"/>
    </row>
    <row r="238" spans="6:10" x14ac:dyDescent="0.25">
      <c r="F238" s="3"/>
      <c r="G238" s="3"/>
      <c r="H238" s="3"/>
      <c r="I238" s="3"/>
      <c r="J238" s="3"/>
    </row>
    <row r="239" spans="6:10" x14ac:dyDescent="0.25">
      <c r="F239" s="3"/>
      <c r="G239" s="3"/>
      <c r="H239" s="3"/>
      <c r="I239" s="3"/>
      <c r="J239" s="3"/>
    </row>
    <row r="240" spans="6:10" x14ac:dyDescent="0.25">
      <c r="F240" s="3"/>
      <c r="G240" s="3"/>
      <c r="H240" s="3"/>
      <c r="I240" s="3"/>
      <c r="J240" s="3"/>
    </row>
  </sheetData>
  <phoneticPr fontId="3" type="noConversion"/>
  <dataValidations count="1">
    <dataValidation type="list" allowBlank="1" showInputMessage="1" showErrorMessage="1" sqref="Q39:Q49 U39:U49 Y39:Y49 M39:M49" xr:uid="{716BF682-304C-4789-A4FF-C817F0D6C4D8}">
      <formula1>$B$3:$B$22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6618-05F8-44A6-88ED-9F4C05EC8CFE}">
  <dimension ref="A1:J20"/>
  <sheetViews>
    <sheetView workbookViewId="0">
      <selection activeCell="C16" sqref="C16"/>
    </sheetView>
  </sheetViews>
  <sheetFormatPr defaultRowHeight="15" x14ac:dyDescent="0.25"/>
  <cols>
    <col min="1" max="1" width="12.28515625" customWidth="1"/>
    <col min="5" max="5" width="13.85546875" customWidth="1"/>
    <col min="6" max="6" width="17.7109375" customWidth="1"/>
    <col min="12" max="12" width="9" customWidth="1"/>
  </cols>
  <sheetData>
    <row r="1" spans="1:10" x14ac:dyDescent="0.25">
      <c r="A1" s="4" t="s">
        <v>24</v>
      </c>
      <c r="B1" s="4"/>
      <c r="C1" s="4"/>
      <c r="D1" s="4"/>
      <c r="E1" s="13"/>
      <c r="F1" s="4" t="s">
        <v>25</v>
      </c>
      <c r="G1" s="4"/>
      <c r="H1" s="4"/>
      <c r="I1" s="4"/>
      <c r="J1" s="4"/>
    </row>
    <row r="2" spans="1:10" x14ac:dyDescent="0.25">
      <c r="A2" s="5" t="s">
        <v>11</v>
      </c>
      <c r="B2" s="5" t="s">
        <v>29</v>
      </c>
      <c r="C2" s="5" t="s">
        <v>7</v>
      </c>
      <c r="D2" s="5" t="s">
        <v>30</v>
      </c>
      <c r="E2" s="14" t="s">
        <v>12</v>
      </c>
      <c r="F2" s="5" t="s">
        <v>11</v>
      </c>
      <c r="G2" s="5" t="s">
        <v>29</v>
      </c>
      <c r="H2" s="5" t="s">
        <v>7</v>
      </c>
      <c r="I2" s="5" t="s">
        <v>30</v>
      </c>
      <c r="J2" s="5" t="s">
        <v>12</v>
      </c>
    </row>
    <row r="3" spans="1:10" x14ac:dyDescent="0.25">
      <c r="A3" t="s">
        <v>26</v>
      </c>
      <c r="B3" s="1"/>
      <c r="C3" s="1"/>
      <c r="D3" s="1"/>
      <c r="E3" s="15"/>
      <c r="G3" s="1"/>
      <c r="H3" s="1"/>
      <c r="I3" s="1"/>
    </row>
    <row r="4" spans="1:10" x14ac:dyDescent="0.25">
      <c r="A4" s="7" t="s">
        <v>27</v>
      </c>
      <c r="B4" s="8"/>
      <c r="C4" s="8"/>
      <c r="D4" s="8"/>
      <c r="E4" s="21"/>
      <c r="F4" s="7"/>
      <c r="G4" s="8"/>
      <c r="H4" s="8"/>
      <c r="I4" s="8"/>
      <c r="J4" s="7"/>
    </row>
    <row r="5" spans="1:10" x14ac:dyDescent="0.25">
      <c r="A5" t="s">
        <v>28</v>
      </c>
      <c r="B5" s="1"/>
      <c r="C5" s="1"/>
      <c r="D5" s="1"/>
      <c r="E5" s="22"/>
      <c r="G5" s="1"/>
      <c r="H5" s="1"/>
      <c r="I5" s="1"/>
    </row>
    <row r="6" spans="1:10" x14ac:dyDescent="0.25">
      <c r="A6" s="7"/>
      <c r="B6" s="8"/>
      <c r="C6" s="8"/>
      <c r="D6" s="8"/>
      <c r="E6" s="21"/>
      <c r="F6" s="7"/>
      <c r="G6" s="8"/>
      <c r="H6" s="8"/>
      <c r="I6" s="8"/>
      <c r="J6" s="7"/>
    </row>
    <row r="7" spans="1:10" x14ac:dyDescent="0.25">
      <c r="B7" s="1"/>
      <c r="C7" s="1"/>
      <c r="D7" s="1"/>
      <c r="E7" s="22"/>
      <c r="G7" s="1"/>
      <c r="H7" s="1"/>
      <c r="I7" s="1"/>
    </row>
    <row r="8" spans="1:10" x14ac:dyDescent="0.25">
      <c r="A8" s="7"/>
      <c r="B8" s="8"/>
      <c r="C8" s="8"/>
      <c r="D8" s="8"/>
      <c r="E8" s="21"/>
      <c r="F8" s="7"/>
      <c r="G8" s="8"/>
      <c r="H8" s="8"/>
      <c r="I8" s="8"/>
      <c r="J8" s="7"/>
    </row>
    <row r="14" spans="1:10" x14ac:dyDescent="0.25">
      <c r="E14" t="s">
        <v>33</v>
      </c>
    </row>
    <row r="15" spans="1:10" x14ac:dyDescent="0.25">
      <c r="F15">
        <f>2*0.5*0.4*1.5</f>
        <v>0.60000000000000009</v>
      </c>
      <c r="G15">
        <f>2*0.4</f>
        <v>0.8</v>
      </c>
    </row>
    <row r="17" spans="6:8" x14ac:dyDescent="0.25">
      <c r="G17">
        <f>0.5*0.5*2</f>
        <v>0.5</v>
      </c>
      <c r="H17">
        <f>G17*150%</f>
        <v>0.75</v>
      </c>
    </row>
    <row r="18" spans="6:8" x14ac:dyDescent="0.25">
      <c r="F18" t="s">
        <v>37</v>
      </c>
    </row>
    <row r="19" spans="6:8" x14ac:dyDescent="0.25">
      <c r="G19" t="s">
        <v>32</v>
      </c>
    </row>
    <row r="20" spans="6:8" x14ac:dyDescent="0.25">
      <c r="F20" s="23">
        <f>150%*50%</f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Upgrades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</dc:creator>
  <cp:lastModifiedBy>Ferdinand</cp:lastModifiedBy>
  <dcterms:created xsi:type="dcterms:W3CDTF">2020-03-21T08:13:22Z</dcterms:created>
  <dcterms:modified xsi:type="dcterms:W3CDTF">2020-03-21T15:33:22Z</dcterms:modified>
</cp:coreProperties>
</file>