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ocuments\eagle\tievox-docs\tievox-hardware\"/>
    </mc:Choice>
  </mc:AlternateContent>
  <bookViews>
    <workbookView xWindow="0" yWindow="0" windowWidth="15360" windowHeight="9045" activeTab="1"/>
  </bookViews>
  <sheets>
    <sheet name="GPIO" sheetId="1" r:id="rId1"/>
    <sheet name="TVC25" sheetId="2" r:id="rId2"/>
    <sheet name="GPIO A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8" i="2"/>
  <c r="E8" i="2"/>
  <c r="F7" i="2"/>
  <c r="E7" i="2"/>
  <c r="F6" i="2"/>
  <c r="E6" i="2"/>
  <c r="F5" i="2"/>
  <c r="E5" i="2"/>
  <c r="F4" i="2"/>
  <c r="E4" i="2"/>
  <c r="F3" i="2"/>
  <c r="E3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4" i="2"/>
  <c r="D3" i="2"/>
  <c r="D2" i="2"/>
  <c r="C26" i="2"/>
  <c r="C25" i="2"/>
  <c r="C24" i="2"/>
  <c r="C23" i="2"/>
  <c r="C22" i="2"/>
  <c r="C21" i="2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4" i="2"/>
  <c r="C2" i="2"/>
  <c r="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A3" i="2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<sst xmlns="http://schemas.openxmlformats.org/spreadsheetml/2006/main" count="319" uniqueCount="135">
  <si>
    <t>Pin</t>
  </si>
  <si>
    <t>GPIO</t>
  </si>
  <si>
    <t>Purpose</t>
  </si>
  <si>
    <t>WPi</t>
  </si>
  <si>
    <t>ALT0</t>
  </si>
  <si>
    <t>3.3VDC</t>
  </si>
  <si>
    <t>I/O</t>
  </si>
  <si>
    <t>5VDC</t>
  </si>
  <si>
    <t>GND</t>
  </si>
  <si>
    <t>EEPROM ID</t>
  </si>
  <si>
    <t>PCM_DOUT</t>
  </si>
  <si>
    <t>PCM_DIN</t>
  </si>
  <si>
    <t>Console Transmit</t>
  </si>
  <si>
    <t>Console Receive</t>
  </si>
  <si>
    <t>GPCLK0</t>
  </si>
  <si>
    <t>I2C1</t>
  </si>
  <si>
    <t>I2C0</t>
  </si>
  <si>
    <t>SPI0_MOSI</t>
  </si>
  <si>
    <t>SPI0_MISO</t>
  </si>
  <si>
    <t>SPI0</t>
  </si>
  <si>
    <t>SPI0_SCLK</t>
  </si>
  <si>
    <t>GPCLK1</t>
  </si>
  <si>
    <t>GPCLK2</t>
  </si>
  <si>
    <t>PWM0</t>
  </si>
  <si>
    <t>PWM1</t>
  </si>
  <si>
    <t>PWM</t>
  </si>
  <si>
    <t>PWR_OUT</t>
  </si>
  <si>
    <t>PWR_IO</t>
  </si>
  <si>
    <t>ALT1</t>
  </si>
  <si>
    <t>ALT3</t>
  </si>
  <si>
    <t>ALT4</t>
  </si>
  <si>
    <t>ALT5</t>
  </si>
  <si>
    <t>Mode</t>
  </si>
  <si>
    <t>Bank</t>
  </si>
  <si>
    <t>Pull</t>
  </si>
  <si>
    <t>High</t>
  </si>
  <si>
    <t>SDA0</t>
  </si>
  <si>
    <t>SA5</t>
  </si>
  <si>
    <t>SCL0</t>
  </si>
  <si>
    <t>SA4</t>
  </si>
  <si>
    <t>SDA1</t>
  </si>
  <si>
    <t>SA3</t>
  </si>
  <si>
    <t>SCL1</t>
  </si>
  <si>
    <t>SA2</t>
  </si>
  <si>
    <t>SA1</t>
  </si>
  <si>
    <t>ARM_TDI</t>
  </si>
  <si>
    <t>SA0</t>
  </si>
  <si>
    <t>ARM_TDO</t>
  </si>
  <si>
    <t>SOE_N / SE</t>
  </si>
  <si>
    <t>ARM_RTCK</t>
  </si>
  <si>
    <t>SPI0_CE1_N</t>
  </si>
  <si>
    <t>SWE_N / SRW_N</t>
  </si>
  <si>
    <t>SPI0_CE0_N</t>
  </si>
  <si>
    <t>SD0</t>
  </si>
  <si>
    <t>Low</t>
  </si>
  <si>
    <t>SD1</t>
  </si>
  <si>
    <t>SD2</t>
  </si>
  <si>
    <t>SD3</t>
  </si>
  <si>
    <t>SD4</t>
  </si>
  <si>
    <t>ARM_TMS</t>
  </si>
  <si>
    <t>SD5</t>
  </si>
  <si>
    <t>ARM_TCK</t>
  </si>
  <si>
    <t>TXD0</t>
  </si>
  <si>
    <t>SD6</t>
  </si>
  <si>
    <t>TXD1</t>
  </si>
  <si>
    <t>RXD0</t>
  </si>
  <si>
    <t>SD7</t>
  </si>
  <si>
    <t>RXD1</t>
  </si>
  <si>
    <t>SD8</t>
  </si>
  <si>
    <t>CTS0</t>
  </si>
  <si>
    <t>SPI1_CE2_N</t>
  </si>
  <si>
    <t>CTS1</t>
  </si>
  <si>
    <t>SD9</t>
  </si>
  <si>
    <t>RTS0</t>
  </si>
  <si>
    <t>SPI1_CE1_N</t>
  </si>
  <si>
    <t>RTS1</t>
  </si>
  <si>
    <t>PCM_CLK</t>
  </si>
  <si>
    <t>SD10</t>
  </si>
  <si>
    <t>BSCSL SDA / MOSI</t>
  </si>
  <si>
    <t>SPI1_CE0_N</t>
  </si>
  <si>
    <t>PCM_FS</t>
  </si>
  <si>
    <t>SD11</t>
  </si>
  <si>
    <t>BSCSL SCL / SCLK</t>
  </si>
  <si>
    <t>SPI1_MISO</t>
  </si>
  <si>
    <t>SD12</t>
  </si>
  <si>
    <t>BSCSL / MISO</t>
  </si>
  <si>
    <t>SPI1_MOSI</t>
  </si>
  <si>
    <t>SD13</t>
  </si>
  <si>
    <t>BSCSL / CE_N</t>
  </si>
  <si>
    <t>SPI1_SCLK</t>
  </si>
  <si>
    <t>SD14</t>
  </si>
  <si>
    <t>SD1_CLK</t>
  </si>
  <si>
    <t>ARM_TRST</t>
  </si>
  <si>
    <t>SD15</t>
  </si>
  <si>
    <t>SD1_CMD</t>
  </si>
  <si>
    <t>SD16</t>
  </si>
  <si>
    <t>SD1_DAT0</t>
  </si>
  <si>
    <t>SD17</t>
  </si>
  <si>
    <t>SD1_DAT1</t>
  </si>
  <si>
    <t>SD1_DAT2</t>
  </si>
  <si>
    <t>SD1_DAT3</t>
  </si>
  <si>
    <t>-</t>
  </si>
  <si>
    <t>SPI2_MISO</t>
  </si>
  <si>
    <t>SPI2_MOSI</t>
  </si>
  <si>
    <t>SPI2_SCLK</t>
  </si>
  <si>
    <t>SPI2_CE0_N</t>
  </si>
  <si>
    <t>SPI2_CE1_N</t>
  </si>
  <si>
    <t>SPI2_CE2_N</t>
  </si>
  <si>
    <t>&lt;internal&gt;</t>
  </si>
  <si>
    <t>I2C Bus in Car</t>
  </si>
  <si>
    <t>IO_IN</t>
  </si>
  <si>
    <t>Power Switch in Car (signal also used for reset)</t>
  </si>
  <si>
    <t>UART0</t>
  </si>
  <si>
    <t>Power LED</t>
  </si>
  <si>
    <t>IO_OUT</t>
  </si>
  <si>
    <t>Amp Remote Enable Signal</t>
  </si>
  <si>
    <t>Right Trigger Behind Steering Wheel</t>
  </si>
  <si>
    <t>Left Trigger Behind Steering Wheel</t>
  </si>
  <si>
    <t>SPI Bus in Car and Wireless</t>
  </si>
  <si>
    <t>SPI Bus in Car</t>
  </si>
  <si>
    <t>SPI Wireless Bus</t>
  </si>
  <si>
    <t>Floor Pedal Switch</t>
  </si>
  <si>
    <t>J8 Pin</t>
  </si>
  <si>
    <t>Car Accessory Signal</t>
  </si>
  <si>
    <t>PWR_IN</t>
  </si>
  <si>
    <t>12VDC from Car (constantly on, fused on car side)</t>
  </si>
  <si>
    <t>Microphone In</t>
  </si>
  <si>
    <t>Microphone Common</t>
  </si>
  <si>
    <t>Rear Sound Common</t>
  </si>
  <si>
    <t>Front Sound Common</t>
  </si>
  <si>
    <t>SOUND</t>
  </si>
  <si>
    <t>Sound, Front, Left</t>
  </si>
  <si>
    <t>Sound, Front, Right</t>
  </si>
  <si>
    <t>Sound, Rear, Left</t>
  </si>
  <si>
    <t>Sound, Rear,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</si>
</sst>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right"/>
    </xf>
    <xf numFmtId="0" fontId="1" fillId="0" borderId="1" xfId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L39" sqref="L39"/>
    </sheetView>
  </sheetViews>
  <sheetFormatPr defaultRowHeight="15" x14ac:dyDescent="0.25"/>
  <cols>
    <col min="1" max="2" width="9.140625" style="2"/>
    <col min="3" max="3" width="8.5703125" style="2" customWidth="1"/>
    <col min="4" max="4" width="11.28515625" style="5" bestFit="1" customWidth="1"/>
    <col min="5" max="5" width="15.5703125" style="5" hidden="1" customWidth="1"/>
    <col min="6" max="6" width="16.7109375" style="5" hidden="1" customWidth="1"/>
    <col min="7" max="7" width="11.28515625" style="5" hidden="1" customWidth="1"/>
    <col min="8" max="8" width="10.5703125" style="5" bestFit="1" customWidth="1"/>
    <col min="9" max="9" width="5" style="5" bestFit="1" customWidth="1"/>
    <col min="10" max="10" width="7.28515625" style="5" bestFit="1" customWidth="1"/>
    <col min="11" max="11" width="9.140625" style="5"/>
    <col min="12" max="12" width="51" customWidth="1"/>
  </cols>
  <sheetData>
    <row r="1" spans="1:12" ht="18" thickBot="1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34</v>
      </c>
      <c r="J1" s="3" t="s">
        <v>32</v>
      </c>
      <c r="K1" s="3" t="s">
        <v>6</v>
      </c>
      <c r="L1" s="1" t="s">
        <v>2</v>
      </c>
    </row>
    <row r="2" spans="1:12" ht="15.75" thickTop="1" x14ac:dyDescent="0.25">
      <c r="A2" s="4">
        <v>1</v>
      </c>
      <c r="D2" s="5" t="str">
        <f>IF(ISERROR(VLOOKUP($A2,'GPIO Alts'!$A:$I,5,FALSE)),"",IF(VLOOKUP($A2,'GPIO Alts'!$A:$I,5,FALSE)=0, "", VLOOKUP($A2,'GPIO Alts'!$A:$I,5,FALSE)))</f>
        <v/>
      </c>
      <c r="E2" s="5" t="str">
        <f>IF(ISERROR(VLOOKUP($A2,'GPIO Alts'!$A:$I,6,FALSE)),"",IF(VLOOKUP($A2,'GPIO Alts'!$A:$I,6,FALSE)=0, "", VLOOKUP($A2,'GPIO Alts'!$A:$I,6,FALSE)))</f>
        <v/>
      </c>
      <c r="F2" s="5" t="str">
        <f>IF(ISERROR(VLOOKUP($A2,'GPIO Alts'!$A:$I,7,FALSE)),"",IF(VLOOKUP($A2,'GPIO Alts'!$A:$I,7,FALSE)=0, "", VLOOKUP($A2,'GPIO Alts'!$A:$I,7,FALSE)))</f>
        <v/>
      </c>
      <c r="G2" s="5" t="str">
        <f>IF(ISERROR(VLOOKUP($A2,'GPIO Alts'!$A:$I,8,FALSE)),"",IF(VLOOKUP($A2,'GPIO Alts'!$A:$I,8,FALSE)=0, "", VLOOKUP($A2,'GPIO Alts'!$A:$I,8,FALSE)))</f>
        <v/>
      </c>
      <c r="H2" s="5" t="str">
        <f>IF(ISERROR(VLOOKUP($A2,'GPIO Alts'!$A:$I,9,FALSE)),"",IF(VLOOKUP($A2,'GPIO Alts'!$A:$I,9,FALSE)=0, "", VLOOKUP($A2,'GPIO Alts'!$A:$I,9,FALSE)))</f>
        <v/>
      </c>
      <c r="I2" s="5" t="str">
        <f>IF(ISERROR(VLOOKUP($A2,'GPIO Alts'!$A:$I,4,FALSE)),"",IF(VLOOKUP($A2,'GPIO Alts'!$A:$I,4,FALSE)=0, "", VLOOKUP($A2,'GPIO Alts'!$A:$I,4,FALSE)))</f>
        <v/>
      </c>
      <c r="K2" s="5" t="s">
        <v>26</v>
      </c>
      <c r="L2" t="s">
        <v>5</v>
      </c>
    </row>
    <row r="3" spans="1:12" x14ac:dyDescent="0.25">
      <c r="A3" s="4">
        <f>A2+1</f>
        <v>2</v>
      </c>
      <c r="D3" s="5" t="str">
        <f>IF(ISERROR(VLOOKUP($A3,'GPIO Alts'!$A:$I,5,FALSE)),"",IF(VLOOKUP($A3,'GPIO Alts'!$A:$I,5,FALSE)=0, "", VLOOKUP($A3,'GPIO Alts'!$A:$I,5,FALSE)))</f>
        <v/>
      </c>
      <c r="E3" s="5" t="str">
        <f>IF(ISERROR(VLOOKUP($A3,'GPIO Alts'!$A:$I,6,FALSE)),"",IF(VLOOKUP($A3,'GPIO Alts'!$A:$I,6,FALSE)=0, "", VLOOKUP($A3,'GPIO Alts'!$A:$I,6,FALSE)))</f>
        <v/>
      </c>
      <c r="F3" s="5" t="str">
        <f>IF(ISERROR(VLOOKUP($A3,'GPIO Alts'!$A:$I,7,FALSE)),"",IF(VLOOKUP($A3,'GPIO Alts'!$A:$I,7,FALSE)=0, "", VLOOKUP($A3,'GPIO Alts'!$A:$I,7,FALSE)))</f>
        <v/>
      </c>
      <c r="G3" s="5" t="str">
        <f>IF(ISERROR(VLOOKUP($A3,'GPIO Alts'!$A:$I,8,FALSE)),"",IF(VLOOKUP($A3,'GPIO Alts'!$A:$I,8,FALSE)=0, "", VLOOKUP($A3,'GPIO Alts'!$A:$I,8,FALSE)))</f>
        <v/>
      </c>
      <c r="H3" s="5" t="str">
        <f>IF(ISERROR(VLOOKUP($A3,'GPIO Alts'!$A:$I,9,FALSE)),"",IF(VLOOKUP($A3,'GPIO Alts'!$A:$I,9,FALSE)=0, "", VLOOKUP($A3,'GPIO Alts'!$A:$I,9,FALSE)))</f>
        <v/>
      </c>
      <c r="I3" s="5" t="str">
        <f>IF(ISERROR(VLOOKUP($A3,'GPIO Alts'!$A:$I,4,FALSE)),"",IF(VLOOKUP($A3,'GPIO Alts'!$A:$I,4,FALSE)=0, "", VLOOKUP($A3,'GPIO Alts'!$A:$I,4,FALSE)))</f>
        <v/>
      </c>
      <c r="K3" s="5" t="s">
        <v>27</v>
      </c>
      <c r="L3" t="s">
        <v>7</v>
      </c>
    </row>
    <row r="4" spans="1:12" x14ac:dyDescent="0.25">
      <c r="A4" s="4">
        <f t="shared" ref="A4:A41" si="0">A3+1</f>
        <v>3</v>
      </c>
      <c r="B4" s="2">
        <v>2</v>
      </c>
      <c r="C4" s="2">
        <v>8</v>
      </c>
      <c r="D4" s="5" t="str">
        <f>IF(ISERROR(VLOOKUP($A4,'GPIO Alts'!$A:$I,5,FALSE)),"",IF(VLOOKUP($A4,'GPIO Alts'!$A:$I,5,FALSE)=0, "", VLOOKUP($A4,'GPIO Alts'!$A:$I,5,FALSE)))</f>
        <v>SDA1</v>
      </c>
      <c r="E4" s="5" t="str">
        <f>IF(ISERROR(VLOOKUP($A4,'GPIO Alts'!$A:$I,6,FALSE)),"",IF(VLOOKUP($A4,'GPIO Alts'!$A:$I,6,FALSE)=0, "", VLOOKUP($A4,'GPIO Alts'!$A:$I,6,FALSE)))</f>
        <v>SA3</v>
      </c>
      <c r="F4" s="5" t="str">
        <f>IF(ISERROR(VLOOKUP($A4,'GPIO Alts'!$A:$I,7,FALSE)),"",IF(VLOOKUP($A4,'GPIO Alts'!$A:$I,7,FALSE)=0, "", VLOOKUP($A4,'GPIO Alts'!$A:$I,7,FALSE)))</f>
        <v/>
      </c>
      <c r="G4" s="5" t="str">
        <f>IF(ISERROR(VLOOKUP($A4,'GPIO Alts'!$A:$I,8,FALSE)),"",IF(VLOOKUP($A4,'GPIO Alts'!$A:$I,8,FALSE)=0, "", VLOOKUP($A4,'GPIO Alts'!$A:$I,8,FALSE)))</f>
        <v/>
      </c>
      <c r="H4" s="5" t="str">
        <f>IF(ISERROR(VLOOKUP($A4,'GPIO Alts'!$A:$I,9,FALSE)),"",IF(VLOOKUP($A4,'GPIO Alts'!$A:$I,9,FALSE)=0, "", VLOOKUP($A4,'GPIO Alts'!$A:$I,9,FALSE)))</f>
        <v/>
      </c>
      <c r="I4" s="5" t="str">
        <f>IF(ISERROR(VLOOKUP($A4,'GPIO Alts'!$A:$I,4,FALSE)),"",IF(VLOOKUP($A4,'GPIO Alts'!$A:$I,4,FALSE)=0, "", VLOOKUP($A4,'GPIO Alts'!$A:$I,4,FALSE)))</f>
        <v>High</v>
      </c>
      <c r="J4" s="5" t="s">
        <v>4</v>
      </c>
      <c r="K4" s="5" t="s">
        <v>15</v>
      </c>
      <c r="L4" t="s">
        <v>109</v>
      </c>
    </row>
    <row r="5" spans="1:12" x14ac:dyDescent="0.25">
      <c r="A5" s="4">
        <f t="shared" si="0"/>
        <v>4</v>
      </c>
      <c r="D5" s="5" t="str">
        <f>IF(ISERROR(VLOOKUP($A5,'GPIO Alts'!$A:$I,5,FALSE)),"",IF(VLOOKUP($A5,'GPIO Alts'!$A:$I,5,FALSE)=0, "", VLOOKUP($A5,'GPIO Alts'!$A:$I,5,FALSE)))</f>
        <v/>
      </c>
      <c r="E5" s="5" t="str">
        <f>IF(ISERROR(VLOOKUP($A5,'GPIO Alts'!$A:$I,6,FALSE)),"",IF(VLOOKUP($A5,'GPIO Alts'!$A:$I,6,FALSE)=0, "", VLOOKUP($A5,'GPIO Alts'!$A:$I,6,FALSE)))</f>
        <v/>
      </c>
      <c r="F5" s="5" t="str">
        <f>IF(ISERROR(VLOOKUP($A5,'GPIO Alts'!$A:$I,7,FALSE)),"",IF(VLOOKUP($A5,'GPIO Alts'!$A:$I,7,FALSE)=0, "", VLOOKUP($A5,'GPIO Alts'!$A:$I,7,FALSE)))</f>
        <v/>
      </c>
      <c r="G5" s="5" t="str">
        <f>IF(ISERROR(VLOOKUP($A5,'GPIO Alts'!$A:$I,8,FALSE)),"",IF(VLOOKUP($A5,'GPIO Alts'!$A:$I,8,FALSE)=0, "", VLOOKUP($A5,'GPIO Alts'!$A:$I,8,FALSE)))</f>
        <v/>
      </c>
      <c r="H5" s="5" t="str">
        <f>IF(ISERROR(VLOOKUP($A5,'GPIO Alts'!$A:$I,9,FALSE)),"",IF(VLOOKUP($A5,'GPIO Alts'!$A:$I,9,FALSE)=0, "", VLOOKUP($A5,'GPIO Alts'!$A:$I,9,FALSE)))</f>
        <v/>
      </c>
      <c r="I5" s="5" t="str">
        <f>IF(ISERROR(VLOOKUP($A5,'GPIO Alts'!$A:$I,4,FALSE)),"",IF(VLOOKUP($A5,'GPIO Alts'!$A:$I,4,FALSE)=0, "", VLOOKUP($A5,'GPIO Alts'!$A:$I,4,FALSE)))</f>
        <v/>
      </c>
      <c r="K5" s="5" t="s">
        <v>27</v>
      </c>
      <c r="L5" t="s">
        <v>7</v>
      </c>
    </row>
    <row r="6" spans="1:12" x14ac:dyDescent="0.25">
      <c r="A6" s="4">
        <f t="shared" si="0"/>
        <v>5</v>
      </c>
      <c r="B6" s="2">
        <v>3</v>
      </c>
      <c r="C6" s="2">
        <v>9</v>
      </c>
      <c r="D6" s="5" t="str">
        <f>IF(ISERROR(VLOOKUP($A6,'GPIO Alts'!$A:$I,5,FALSE)),"",IF(VLOOKUP($A6,'GPIO Alts'!$A:$I,5,FALSE)=0, "", VLOOKUP($A6,'GPIO Alts'!$A:$I,5,FALSE)))</f>
        <v>SCL1</v>
      </c>
      <c r="E6" s="5" t="str">
        <f>IF(ISERROR(VLOOKUP($A6,'GPIO Alts'!$A:$I,6,FALSE)),"",IF(VLOOKUP($A6,'GPIO Alts'!$A:$I,6,FALSE)=0, "", VLOOKUP($A6,'GPIO Alts'!$A:$I,6,FALSE)))</f>
        <v>SA2</v>
      </c>
      <c r="F6" s="5" t="str">
        <f>IF(ISERROR(VLOOKUP($A6,'GPIO Alts'!$A:$I,7,FALSE)),"",IF(VLOOKUP($A6,'GPIO Alts'!$A:$I,7,FALSE)=0, "", VLOOKUP($A6,'GPIO Alts'!$A:$I,7,FALSE)))</f>
        <v/>
      </c>
      <c r="G6" s="5" t="str">
        <f>IF(ISERROR(VLOOKUP($A6,'GPIO Alts'!$A:$I,8,FALSE)),"",IF(VLOOKUP($A6,'GPIO Alts'!$A:$I,8,FALSE)=0, "", VLOOKUP($A6,'GPIO Alts'!$A:$I,8,FALSE)))</f>
        <v/>
      </c>
      <c r="H6" s="5" t="str">
        <f>IF(ISERROR(VLOOKUP($A6,'GPIO Alts'!$A:$I,9,FALSE)),"",IF(VLOOKUP($A6,'GPIO Alts'!$A:$I,9,FALSE)=0, "", VLOOKUP($A6,'GPIO Alts'!$A:$I,9,FALSE)))</f>
        <v/>
      </c>
      <c r="I6" s="5" t="str">
        <f>IF(ISERROR(VLOOKUP($A6,'GPIO Alts'!$A:$I,4,FALSE)),"",IF(VLOOKUP($A6,'GPIO Alts'!$A:$I,4,FALSE)=0, "", VLOOKUP($A6,'GPIO Alts'!$A:$I,4,FALSE)))</f>
        <v>High</v>
      </c>
      <c r="J6" s="5" t="s">
        <v>4</v>
      </c>
      <c r="K6" s="5" t="s">
        <v>15</v>
      </c>
      <c r="L6" t="s">
        <v>109</v>
      </c>
    </row>
    <row r="7" spans="1:12" x14ac:dyDescent="0.25">
      <c r="A7" s="4">
        <f t="shared" si="0"/>
        <v>6</v>
      </c>
      <c r="D7" s="5" t="str">
        <f>IF(ISERROR(VLOOKUP($A7,'GPIO Alts'!$A:$I,5,FALSE)),"",IF(VLOOKUP($A7,'GPIO Alts'!$A:$I,5,FALSE)=0, "", VLOOKUP($A7,'GPIO Alts'!$A:$I,5,FALSE)))</f>
        <v/>
      </c>
      <c r="E7" s="5" t="str">
        <f>IF(ISERROR(VLOOKUP($A7,'GPIO Alts'!$A:$I,6,FALSE)),"",IF(VLOOKUP($A7,'GPIO Alts'!$A:$I,6,FALSE)=0, "", VLOOKUP($A7,'GPIO Alts'!$A:$I,6,FALSE)))</f>
        <v/>
      </c>
      <c r="F7" s="5" t="str">
        <f>IF(ISERROR(VLOOKUP($A7,'GPIO Alts'!$A:$I,7,FALSE)),"",IF(VLOOKUP($A7,'GPIO Alts'!$A:$I,7,FALSE)=0, "", VLOOKUP($A7,'GPIO Alts'!$A:$I,7,FALSE)))</f>
        <v/>
      </c>
      <c r="G7" s="5" t="str">
        <f>IF(ISERROR(VLOOKUP($A7,'GPIO Alts'!$A:$I,8,FALSE)),"",IF(VLOOKUP($A7,'GPIO Alts'!$A:$I,8,FALSE)=0, "", VLOOKUP($A7,'GPIO Alts'!$A:$I,8,FALSE)))</f>
        <v/>
      </c>
      <c r="H7" s="5" t="str">
        <f>IF(ISERROR(VLOOKUP($A7,'GPIO Alts'!$A:$I,9,FALSE)),"",IF(VLOOKUP($A7,'GPIO Alts'!$A:$I,9,FALSE)=0, "", VLOOKUP($A7,'GPIO Alts'!$A:$I,9,FALSE)))</f>
        <v/>
      </c>
      <c r="I7" s="5" t="str">
        <f>IF(ISERROR(VLOOKUP($A7,'GPIO Alts'!$A:$I,4,FALSE)),"",IF(VLOOKUP($A7,'GPIO Alts'!$A:$I,4,FALSE)=0, "", VLOOKUP($A7,'GPIO Alts'!$A:$I,4,FALSE)))</f>
        <v/>
      </c>
      <c r="K7" s="5" t="s">
        <v>8</v>
      </c>
      <c r="L7" t="s">
        <v>8</v>
      </c>
    </row>
    <row r="8" spans="1:12" x14ac:dyDescent="0.25">
      <c r="A8" s="4">
        <f t="shared" si="0"/>
        <v>7</v>
      </c>
      <c r="B8" s="2">
        <v>4</v>
      </c>
      <c r="C8" s="2">
        <v>7</v>
      </c>
      <c r="D8" s="5" t="str">
        <f>IF(ISERROR(VLOOKUP($A8,'GPIO Alts'!$A:$I,5,FALSE)),"",IF(VLOOKUP($A8,'GPIO Alts'!$A:$I,5,FALSE)=0, "", VLOOKUP($A8,'GPIO Alts'!$A:$I,5,FALSE)))</f>
        <v>GPCLK0</v>
      </c>
      <c r="E8" s="5" t="str">
        <f>IF(ISERROR(VLOOKUP($A8,'GPIO Alts'!$A:$I,6,FALSE)),"",IF(VLOOKUP($A8,'GPIO Alts'!$A:$I,6,FALSE)=0, "", VLOOKUP($A8,'GPIO Alts'!$A:$I,6,FALSE)))</f>
        <v>SA1</v>
      </c>
      <c r="F8" s="5" t="str">
        <f>IF(ISERROR(VLOOKUP($A8,'GPIO Alts'!$A:$I,7,FALSE)),"",IF(VLOOKUP($A8,'GPIO Alts'!$A:$I,7,FALSE)=0, "", VLOOKUP($A8,'GPIO Alts'!$A:$I,7,FALSE)))</f>
        <v/>
      </c>
      <c r="G8" s="5" t="str">
        <f>IF(ISERROR(VLOOKUP($A8,'GPIO Alts'!$A:$I,8,FALSE)),"",IF(VLOOKUP($A8,'GPIO Alts'!$A:$I,8,FALSE)=0, "", VLOOKUP($A8,'GPIO Alts'!$A:$I,8,FALSE)))</f>
        <v/>
      </c>
      <c r="H8" s="5" t="str">
        <f>IF(ISERROR(VLOOKUP($A8,'GPIO Alts'!$A:$I,9,FALSE)),"",IF(VLOOKUP($A8,'GPIO Alts'!$A:$I,9,FALSE)=0, "", VLOOKUP($A8,'GPIO Alts'!$A:$I,9,FALSE)))</f>
        <v>ARM_TDI</v>
      </c>
      <c r="I8" s="5" t="str">
        <f>IF(ISERROR(VLOOKUP($A8,'GPIO Alts'!$A:$I,4,FALSE)),"",IF(VLOOKUP($A8,'GPIO Alts'!$A:$I,4,FALSE)=0, "", VLOOKUP($A8,'GPIO Alts'!$A:$I,4,FALSE)))</f>
        <v>High</v>
      </c>
      <c r="J8" s="5" t="s">
        <v>1</v>
      </c>
      <c r="K8" s="5" t="s">
        <v>110</v>
      </c>
      <c r="L8" t="s">
        <v>111</v>
      </c>
    </row>
    <row r="9" spans="1:12" x14ac:dyDescent="0.25">
      <c r="A9" s="4">
        <f t="shared" si="0"/>
        <v>8</v>
      </c>
      <c r="B9" s="2">
        <v>14</v>
      </c>
      <c r="C9" s="2">
        <v>15</v>
      </c>
      <c r="D9" s="5" t="str">
        <f>IF(ISERROR(VLOOKUP($A9,'GPIO Alts'!$A:$I,5,FALSE)),"",IF(VLOOKUP($A9,'GPIO Alts'!$A:$I,5,FALSE)=0, "", VLOOKUP($A9,'GPIO Alts'!$A:$I,5,FALSE)))</f>
        <v>TXD0</v>
      </c>
      <c r="E9" s="5" t="str">
        <f>IF(ISERROR(VLOOKUP($A9,'GPIO Alts'!$A:$I,6,FALSE)),"",IF(VLOOKUP($A9,'GPIO Alts'!$A:$I,6,FALSE)=0, "", VLOOKUP($A9,'GPIO Alts'!$A:$I,6,FALSE)))</f>
        <v>SD6</v>
      </c>
      <c r="F9" s="5" t="str">
        <f>IF(ISERROR(VLOOKUP($A9,'GPIO Alts'!$A:$I,7,FALSE)),"",IF(VLOOKUP($A9,'GPIO Alts'!$A:$I,7,FALSE)=0, "", VLOOKUP($A9,'GPIO Alts'!$A:$I,7,FALSE)))</f>
        <v/>
      </c>
      <c r="G9" s="5" t="str">
        <f>IF(ISERROR(VLOOKUP($A9,'GPIO Alts'!$A:$I,8,FALSE)),"",IF(VLOOKUP($A9,'GPIO Alts'!$A:$I,8,FALSE)=0, "", VLOOKUP($A9,'GPIO Alts'!$A:$I,8,FALSE)))</f>
        <v/>
      </c>
      <c r="H9" s="5" t="str">
        <f>IF(ISERROR(VLOOKUP($A9,'GPIO Alts'!$A:$I,9,FALSE)),"",IF(VLOOKUP($A9,'GPIO Alts'!$A:$I,9,FALSE)=0, "", VLOOKUP($A9,'GPIO Alts'!$A:$I,9,FALSE)))</f>
        <v>TXD1</v>
      </c>
      <c r="I9" s="5" t="str">
        <f>IF(ISERROR(VLOOKUP($A9,'GPIO Alts'!$A:$I,4,FALSE)),"",IF(VLOOKUP($A9,'GPIO Alts'!$A:$I,4,FALSE)=0, "", VLOOKUP($A9,'GPIO Alts'!$A:$I,4,FALSE)))</f>
        <v>Low</v>
      </c>
      <c r="J9" s="5" t="s">
        <v>4</v>
      </c>
      <c r="K9" s="5" t="s">
        <v>112</v>
      </c>
      <c r="L9" t="s">
        <v>12</v>
      </c>
    </row>
    <row r="10" spans="1:12" x14ac:dyDescent="0.25">
      <c r="A10" s="4">
        <f t="shared" si="0"/>
        <v>9</v>
      </c>
      <c r="D10" s="5" t="str">
        <f>IF(ISERROR(VLOOKUP($A10,'GPIO Alts'!$A:$I,5,FALSE)),"",IF(VLOOKUP($A10,'GPIO Alts'!$A:$I,5,FALSE)=0, "", VLOOKUP($A10,'GPIO Alts'!$A:$I,5,FALSE)))</f>
        <v/>
      </c>
      <c r="E10" s="5" t="str">
        <f>IF(ISERROR(VLOOKUP($A10,'GPIO Alts'!$A:$I,6,FALSE)),"",IF(VLOOKUP($A10,'GPIO Alts'!$A:$I,6,FALSE)=0, "", VLOOKUP($A10,'GPIO Alts'!$A:$I,6,FALSE)))</f>
        <v/>
      </c>
      <c r="F10" s="5" t="str">
        <f>IF(ISERROR(VLOOKUP($A10,'GPIO Alts'!$A:$I,7,FALSE)),"",IF(VLOOKUP($A10,'GPIO Alts'!$A:$I,7,FALSE)=0, "", VLOOKUP($A10,'GPIO Alts'!$A:$I,7,FALSE)))</f>
        <v/>
      </c>
      <c r="G10" s="5" t="str">
        <f>IF(ISERROR(VLOOKUP($A10,'GPIO Alts'!$A:$I,8,FALSE)),"",IF(VLOOKUP($A10,'GPIO Alts'!$A:$I,8,FALSE)=0, "", VLOOKUP($A10,'GPIO Alts'!$A:$I,8,FALSE)))</f>
        <v/>
      </c>
      <c r="H10" s="5" t="str">
        <f>IF(ISERROR(VLOOKUP($A10,'GPIO Alts'!$A:$I,9,FALSE)),"",IF(VLOOKUP($A10,'GPIO Alts'!$A:$I,9,FALSE)=0, "", VLOOKUP($A10,'GPIO Alts'!$A:$I,9,FALSE)))</f>
        <v/>
      </c>
      <c r="I10" s="5" t="str">
        <f>IF(ISERROR(VLOOKUP($A10,'GPIO Alts'!$A:$I,4,FALSE)),"",IF(VLOOKUP($A10,'GPIO Alts'!$A:$I,4,FALSE)=0, "", VLOOKUP($A10,'GPIO Alts'!$A:$I,4,FALSE)))</f>
        <v/>
      </c>
      <c r="K10" s="5" t="s">
        <v>8</v>
      </c>
      <c r="L10" t="s">
        <v>8</v>
      </c>
    </row>
    <row r="11" spans="1:12" x14ac:dyDescent="0.25">
      <c r="A11" s="4">
        <f t="shared" si="0"/>
        <v>10</v>
      </c>
      <c r="B11" s="2">
        <v>15</v>
      </c>
      <c r="C11" s="2">
        <v>16</v>
      </c>
      <c r="D11" s="5" t="str">
        <f>IF(ISERROR(VLOOKUP($A11,'GPIO Alts'!$A:$I,5,FALSE)),"",IF(VLOOKUP($A11,'GPIO Alts'!$A:$I,5,FALSE)=0, "", VLOOKUP($A11,'GPIO Alts'!$A:$I,5,FALSE)))</f>
        <v>RXD0</v>
      </c>
      <c r="E11" s="5" t="str">
        <f>IF(ISERROR(VLOOKUP($A11,'GPIO Alts'!$A:$I,6,FALSE)),"",IF(VLOOKUP($A11,'GPIO Alts'!$A:$I,6,FALSE)=0, "", VLOOKUP($A11,'GPIO Alts'!$A:$I,6,FALSE)))</f>
        <v>SD7</v>
      </c>
      <c r="F11" s="5" t="str">
        <f>IF(ISERROR(VLOOKUP($A11,'GPIO Alts'!$A:$I,7,FALSE)),"",IF(VLOOKUP($A11,'GPIO Alts'!$A:$I,7,FALSE)=0, "", VLOOKUP($A11,'GPIO Alts'!$A:$I,7,FALSE)))</f>
        <v/>
      </c>
      <c r="G11" s="5" t="str">
        <f>IF(ISERROR(VLOOKUP($A11,'GPIO Alts'!$A:$I,8,FALSE)),"",IF(VLOOKUP($A11,'GPIO Alts'!$A:$I,8,FALSE)=0, "", VLOOKUP($A11,'GPIO Alts'!$A:$I,8,FALSE)))</f>
        <v/>
      </c>
      <c r="H11" s="5" t="str">
        <f>IF(ISERROR(VLOOKUP($A11,'GPIO Alts'!$A:$I,9,FALSE)),"",IF(VLOOKUP($A11,'GPIO Alts'!$A:$I,9,FALSE)=0, "", VLOOKUP($A11,'GPIO Alts'!$A:$I,9,FALSE)))</f>
        <v>RXD1</v>
      </c>
      <c r="I11" s="5" t="str">
        <f>IF(ISERROR(VLOOKUP($A11,'GPIO Alts'!$A:$I,4,FALSE)),"",IF(VLOOKUP($A11,'GPIO Alts'!$A:$I,4,FALSE)=0, "", VLOOKUP($A11,'GPIO Alts'!$A:$I,4,FALSE)))</f>
        <v>Low</v>
      </c>
      <c r="J11" s="5" t="s">
        <v>4</v>
      </c>
      <c r="K11" s="5" t="s">
        <v>112</v>
      </c>
      <c r="L11" t="s">
        <v>13</v>
      </c>
    </row>
    <row r="12" spans="1:12" x14ac:dyDescent="0.25">
      <c r="A12" s="4">
        <f t="shared" si="0"/>
        <v>11</v>
      </c>
      <c r="B12" s="2">
        <v>17</v>
      </c>
      <c r="C12" s="2">
        <v>0</v>
      </c>
      <c r="D12" s="5" t="str">
        <f>IF(ISERROR(VLOOKUP($A12,'GPIO Alts'!$A:$I,5,FALSE)),"",IF(VLOOKUP($A12,'GPIO Alts'!$A:$I,5,FALSE)=0, "", VLOOKUP($A12,'GPIO Alts'!$A:$I,5,FALSE)))</f>
        <v/>
      </c>
      <c r="E12" s="5" t="str">
        <f>IF(ISERROR(VLOOKUP($A12,'GPIO Alts'!$A:$I,6,FALSE)),"",IF(VLOOKUP($A12,'GPIO Alts'!$A:$I,6,FALSE)=0, "", VLOOKUP($A12,'GPIO Alts'!$A:$I,6,FALSE)))</f>
        <v>SD9</v>
      </c>
      <c r="F12" s="5" t="str">
        <f>IF(ISERROR(VLOOKUP($A12,'GPIO Alts'!$A:$I,7,FALSE)),"",IF(VLOOKUP($A12,'GPIO Alts'!$A:$I,7,FALSE)=0, "", VLOOKUP($A12,'GPIO Alts'!$A:$I,7,FALSE)))</f>
        <v>RTS0</v>
      </c>
      <c r="G12" s="5" t="str">
        <f>IF(ISERROR(VLOOKUP($A12,'GPIO Alts'!$A:$I,8,FALSE)),"",IF(VLOOKUP($A12,'GPIO Alts'!$A:$I,8,FALSE)=0, "", VLOOKUP($A12,'GPIO Alts'!$A:$I,8,FALSE)))</f>
        <v>SPI1_CE1_N</v>
      </c>
      <c r="H12" s="5" t="str">
        <f>IF(ISERROR(VLOOKUP($A12,'GPIO Alts'!$A:$I,9,FALSE)),"",IF(VLOOKUP($A12,'GPIO Alts'!$A:$I,9,FALSE)=0, "", VLOOKUP($A12,'GPIO Alts'!$A:$I,9,FALSE)))</f>
        <v>RTS1</v>
      </c>
      <c r="I12" s="5" t="str">
        <f>IF(ISERROR(VLOOKUP($A12,'GPIO Alts'!$A:$I,4,FALSE)),"",IF(VLOOKUP($A12,'GPIO Alts'!$A:$I,4,FALSE)=0, "", VLOOKUP($A12,'GPIO Alts'!$A:$I,4,FALSE)))</f>
        <v>Low</v>
      </c>
      <c r="J12" s="5" t="s">
        <v>1</v>
      </c>
      <c r="K12" s="5" t="s">
        <v>114</v>
      </c>
      <c r="L12" t="s">
        <v>113</v>
      </c>
    </row>
    <row r="13" spans="1:12" x14ac:dyDescent="0.25">
      <c r="A13" s="4">
        <f t="shared" si="0"/>
        <v>12</v>
      </c>
      <c r="B13" s="2">
        <v>18</v>
      </c>
      <c r="C13" s="2">
        <v>1</v>
      </c>
      <c r="D13" s="5" t="str">
        <f>IF(ISERROR(VLOOKUP($A13,'GPIO Alts'!$A:$I,5,FALSE)),"",IF(VLOOKUP($A13,'GPIO Alts'!$A:$I,5,FALSE)=0, "", VLOOKUP($A13,'GPIO Alts'!$A:$I,5,FALSE)))</f>
        <v>PCM_CLK</v>
      </c>
      <c r="E13" s="5" t="str">
        <f>IF(ISERROR(VLOOKUP($A13,'GPIO Alts'!$A:$I,6,FALSE)),"",IF(VLOOKUP($A13,'GPIO Alts'!$A:$I,6,FALSE)=0, "", VLOOKUP($A13,'GPIO Alts'!$A:$I,6,FALSE)))</f>
        <v>SD10</v>
      </c>
      <c r="F13" s="5" t="str">
        <f>IF(ISERROR(VLOOKUP($A13,'GPIO Alts'!$A:$I,7,FALSE)),"",IF(VLOOKUP($A13,'GPIO Alts'!$A:$I,7,FALSE)=0, "", VLOOKUP($A13,'GPIO Alts'!$A:$I,7,FALSE)))</f>
        <v>BSCSL SDA / MOSI</v>
      </c>
      <c r="G13" s="5" t="str">
        <f>IF(ISERROR(VLOOKUP($A13,'GPIO Alts'!$A:$I,8,FALSE)),"",IF(VLOOKUP($A13,'GPIO Alts'!$A:$I,8,FALSE)=0, "", VLOOKUP($A13,'GPIO Alts'!$A:$I,8,FALSE)))</f>
        <v>SPI1_CE0_N</v>
      </c>
      <c r="H13" s="5" t="str">
        <f>IF(ISERROR(VLOOKUP($A13,'GPIO Alts'!$A:$I,9,FALSE)),"",IF(VLOOKUP($A13,'GPIO Alts'!$A:$I,9,FALSE)=0, "", VLOOKUP($A13,'GPIO Alts'!$A:$I,9,FALSE)))</f>
        <v>PWM0</v>
      </c>
      <c r="I13" s="5" t="str">
        <f>IF(ISERROR(VLOOKUP($A13,'GPIO Alts'!$A:$I,4,FALSE)),"",IF(VLOOKUP($A13,'GPIO Alts'!$A:$I,4,FALSE)=0, "", VLOOKUP($A13,'GPIO Alts'!$A:$I,4,FALSE)))</f>
        <v>Low</v>
      </c>
    </row>
    <row r="14" spans="1:12" x14ac:dyDescent="0.25">
      <c r="A14" s="4">
        <f t="shared" si="0"/>
        <v>13</v>
      </c>
      <c r="B14" s="2">
        <v>27</v>
      </c>
      <c r="C14" s="2">
        <v>2</v>
      </c>
      <c r="D14" s="5" t="str">
        <f>IF(ISERROR(VLOOKUP($A14,'GPIO Alts'!$A:$I,5,FALSE)),"",IF(VLOOKUP($A14,'GPIO Alts'!$A:$I,5,FALSE)=0, "", VLOOKUP($A14,'GPIO Alts'!$A:$I,5,FALSE)))</f>
        <v/>
      </c>
      <c r="E14" s="5" t="str">
        <f>IF(ISERROR(VLOOKUP($A14,'GPIO Alts'!$A:$I,6,FALSE)),"",IF(VLOOKUP($A14,'GPIO Alts'!$A:$I,6,FALSE)=0, "", VLOOKUP($A14,'GPIO Alts'!$A:$I,6,FALSE)))</f>
        <v/>
      </c>
      <c r="F14" s="5" t="str">
        <f>IF(ISERROR(VLOOKUP($A14,'GPIO Alts'!$A:$I,7,FALSE)),"",IF(VLOOKUP($A14,'GPIO Alts'!$A:$I,7,FALSE)=0, "", VLOOKUP($A14,'GPIO Alts'!$A:$I,7,FALSE)))</f>
        <v>SD1_DAT3</v>
      </c>
      <c r="G14" s="5" t="str">
        <f>IF(ISERROR(VLOOKUP($A14,'GPIO Alts'!$A:$I,8,FALSE)),"",IF(VLOOKUP($A14,'GPIO Alts'!$A:$I,8,FALSE)=0, "", VLOOKUP($A14,'GPIO Alts'!$A:$I,8,FALSE)))</f>
        <v>ARM_TMS</v>
      </c>
      <c r="H14" s="5" t="str">
        <f>IF(ISERROR(VLOOKUP($A14,'GPIO Alts'!$A:$I,9,FALSE)),"",IF(VLOOKUP($A14,'GPIO Alts'!$A:$I,9,FALSE)=0, "", VLOOKUP($A14,'GPIO Alts'!$A:$I,9,FALSE)))</f>
        <v/>
      </c>
      <c r="I14" s="5" t="str">
        <f>IF(ISERROR(VLOOKUP($A14,'GPIO Alts'!$A:$I,4,FALSE)),"",IF(VLOOKUP($A14,'GPIO Alts'!$A:$I,4,FALSE)=0, "", VLOOKUP($A14,'GPIO Alts'!$A:$I,4,FALSE)))</f>
        <v>Low</v>
      </c>
      <c r="J14" s="5" t="s">
        <v>1</v>
      </c>
      <c r="K14" s="5" t="s">
        <v>114</v>
      </c>
      <c r="L14" t="s">
        <v>115</v>
      </c>
    </row>
    <row r="15" spans="1:12" x14ac:dyDescent="0.25">
      <c r="A15" s="4">
        <f t="shared" si="0"/>
        <v>14</v>
      </c>
      <c r="D15" s="5" t="str">
        <f>IF(ISERROR(VLOOKUP($A15,'GPIO Alts'!$A:$I,5,FALSE)),"",IF(VLOOKUP($A15,'GPIO Alts'!$A:$I,5,FALSE)=0, "", VLOOKUP($A15,'GPIO Alts'!$A:$I,5,FALSE)))</f>
        <v/>
      </c>
      <c r="E15" s="5" t="str">
        <f>IF(ISERROR(VLOOKUP($A15,'GPIO Alts'!$A:$I,6,FALSE)),"",IF(VLOOKUP($A15,'GPIO Alts'!$A:$I,6,FALSE)=0, "", VLOOKUP($A15,'GPIO Alts'!$A:$I,6,FALSE)))</f>
        <v/>
      </c>
      <c r="F15" s="5" t="str">
        <f>IF(ISERROR(VLOOKUP($A15,'GPIO Alts'!$A:$I,7,FALSE)),"",IF(VLOOKUP($A15,'GPIO Alts'!$A:$I,7,FALSE)=0, "", VLOOKUP($A15,'GPIO Alts'!$A:$I,7,FALSE)))</f>
        <v/>
      </c>
      <c r="G15" s="5" t="str">
        <f>IF(ISERROR(VLOOKUP($A15,'GPIO Alts'!$A:$I,8,FALSE)),"",IF(VLOOKUP($A15,'GPIO Alts'!$A:$I,8,FALSE)=0, "", VLOOKUP($A15,'GPIO Alts'!$A:$I,8,FALSE)))</f>
        <v/>
      </c>
      <c r="H15" s="5" t="str">
        <f>IF(ISERROR(VLOOKUP($A15,'GPIO Alts'!$A:$I,9,FALSE)),"",IF(VLOOKUP($A15,'GPIO Alts'!$A:$I,9,FALSE)=0, "", VLOOKUP($A15,'GPIO Alts'!$A:$I,9,FALSE)))</f>
        <v/>
      </c>
      <c r="I15" s="5" t="str">
        <f>IF(ISERROR(VLOOKUP($A15,'GPIO Alts'!$A:$I,4,FALSE)),"",IF(VLOOKUP($A15,'GPIO Alts'!$A:$I,4,FALSE)=0, "", VLOOKUP($A15,'GPIO Alts'!$A:$I,4,FALSE)))</f>
        <v/>
      </c>
      <c r="K15" s="5" t="s">
        <v>8</v>
      </c>
      <c r="L15" t="s">
        <v>8</v>
      </c>
    </row>
    <row r="16" spans="1:12" x14ac:dyDescent="0.25">
      <c r="A16" s="4">
        <f t="shared" si="0"/>
        <v>15</v>
      </c>
      <c r="B16" s="2">
        <v>22</v>
      </c>
      <c r="C16" s="2">
        <v>3</v>
      </c>
      <c r="D16" s="5" t="str">
        <f>IF(ISERROR(VLOOKUP($A16,'GPIO Alts'!$A:$I,5,FALSE)),"",IF(VLOOKUP($A16,'GPIO Alts'!$A:$I,5,FALSE)=0, "", VLOOKUP($A16,'GPIO Alts'!$A:$I,5,FALSE)))</f>
        <v/>
      </c>
      <c r="E16" s="5" t="str">
        <f>IF(ISERROR(VLOOKUP($A16,'GPIO Alts'!$A:$I,6,FALSE)),"",IF(VLOOKUP($A16,'GPIO Alts'!$A:$I,6,FALSE)=0, "", VLOOKUP($A16,'GPIO Alts'!$A:$I,6,FALSE)))</f>
        <v>SD14</v>
      </c>
      <c r="F16" s="5" t="str">
        <f>IF(ISERROR(VLOOKUP($A16,'GPIO Alts'!$A:$I,7,FALSE)),"",IF(VLOOKUP($A16,'GPIO Alts'!$A:$I,7,FALSE)=0, "", VLOOKUP($A16,'GPIO Alts'!$A:$I,7,FALSE)))</f>
        <v>SD1_CLK</v>
      </c>
      <c r="G16" s="5" t="str">
        <f>IF(ISERROR(VLOOKUP($A16,'GPIO Alts'!$A:$I,8,FALSE)),"",IF(VLOOKUP($A16,'GPIO Alts'!$A:$I,8,FALSE)=0, "", VLOOKUP($A16,'GPIO Alts'!$A:$I,8,FALSE)))</f>
        <v>ARM_TRST</v>
      </c>
      <c r="H16" s="5" t="str">
        <f>IF(ISERROR(VLOOKUP($A16,'GPIO Alts'!$A:$I,9,FALSE)),"",IF(VLOOKUP($A16,'GPIO Alts'!$A:$I,9,FALSE)=0, "", VLOOKUP($A16,'GPIO Alts'!$A:$I,9,FALSE)))</f>
        <v/>
      </c>
      <c r="I16" s="5" t="str">
        <f>IF(ISERROR(VLOOKUP($A16,'GPIO Alts'!$A:$I,4,FALSE)),"",IF(VLOOKUP($A16,'GPIO Alts'!$A:$I,4,FALSE)=0, "", VLOOKUP($A16,'GPIO Alts'!$A:$I,4,FALSE)))</f>
        <v>Low</v>
      </c>
      <c r="J16" s="5" t="s">
        <v>1</v>
      </c>
      <c r="K16" s="5" t="s">
        <v>110</v>
      </c>
      <c r="L16" t="s">
        <v>116</v>
      </c>
    </row>
    <row r="17" spans="1:12" x14ac:dyDescent="0.25">
      <c r="A17" s="4">
        <f t="shared" si="0"/>
        <v>16</v>
      </c>
      <c r="B17" s="2">
        <v>23</v>
      </c>
      <c r="C17" s="2">
        <v>4</v>
      </c>
      <c r="D17" s="5" t="str">
        <f>IF(ISERROR(VLOOKUP($A17,'GPIO Alts'!$A:$I,5,FALSE)),"",IF(VLOOKUP($A17,'GPIO Alts'!$A:$I,5,FALSE)=0, "", VLOOKUP($A17,'GPIO Alts'!$A:$I,5,FALSE)))</f>
        <v/>
      </c>
      <c r="E17" s="5" t="str">
        <f>IF(ISERROR(VLOOKUP($A17,'GPIO Alts'!$A:$I,6,FALSE)),"",IF(VLOOKUP($A17,'GPIO Alts'!$A:$I,6,FALSE)=0, "", VLOOKUP($A17,'GPIO Alts'!$A:$I,6,FALSE)))</f>
        <v>SD15</v>
      </c>
      <c r="F17" s="5" t="str">
        <f>IF(ISERROR(VLOOKUP($A17,'GPIO Alts'!$A:$I,7,FALSE)),"",IF(VLOOKUP($A17,'GPIO Alts'!$A:$I,7,FALSE)=0, "", VLOOKUP($A17,'GPIO Alts'!$A:$I,7,FALSE)))</f>
        <v>SD1_CMD</v>
      </c>
      <c r="G17" s="5" t="str">
        <f>IF(ISERROR(VLOOKUP($A17,'GPIO Alts'!$A:$I,8,FALSE)),"",IF(VLOOKUP($A17,'GPIO Alts'!$A:$I,8,FALSE)=0, "", VLOOKUP($A17,'GPIO Alts'!$A:$I,8,FALSE)))</f>
        <v>ARM_RTCK</v>
      </c>
      <c r="H17" s="5" t="str">
        <f>IF(ISERROR(VLOOKUP($A17,'GPIO Alts'!$A:$I,9,FALSE)),"",IF(VLOOKUP($A17,'GPIO Alts'!$A:$I,9,FALSE)=0, "", VLOOKUP($A17,'GPIO Alts'!$A:$I,9,FALSE)))</f>
        <v/>
      </c>
      <c r="I17" s="5" t="str">
        <f>IF(ISERROR(VLOOKUP($A17,'GPIO Alts'!$A:$I,4,FALSE)),"",IF(VLOOKUP($A17,'GPIO Alts'!$A:$I,4,FALSE)=0, "", VLOOKUP($A17,'GPIO Alts'!$A:$I,4,FALSE)))</f>
        <v>Low</v>
      </c>
      <c r="J17" s="5" t="s">
        <v>1</v>
      </c>
      <c r="K17" s="5" t="s">
        <v>110</v>
      </c>
      <c r="L17" t="s">
        <v>117</v>
      </c>
    </row>
    <row r="18" spans="1:12" x14ac:dyDescent="0.25">
      <c r="A18" s="4">
        <f t="shared" si="0"/>
        <v>17</v>
      </c>
      <c r="D18" s="5" t="str">
        <f>IF(ISERROR(VLOOKUP($A18,'GPIO Alts'!$A:$I,5,FALSE)),"",IF(VLOOKUP($A18,'GPIO Alts'!$A:$I,5,FALSE)=0, "", VLOOKUP($A18,'GPIO Alts'!$A:$I,5,FALSE)))</f>
        <v/>
      </c>
      <c r="E18" s="5" t="str">
        <f>IF(ISERROR(VLOOKUP($A18,'GPIO Alts'!$A:$I,6,FALSE)),"",IF(VLOOKUP($A18,'GPIO Alts'!$A:$I,6,FALSE)=0, "", VLOOKUP($A18,'GPIO Alts'!$A:$I,6,FALSE)))</f>
        <v/>
      </c>
      <c r="F18" s="5" t="str">
        <f>IF(ISERROR(VLOOKUP($A18,'GPIO Alts'!$A:$I,7,FALSE)),"",IF(VLOOKUP($A18,'GPIO Alts'!$A:$I,7,FALSE)=0, "", VLOOKUP($A18,'GPIO Alts'!$A:$I,7,FALSE)))</f>
        <v/>
      </c>
      <c r="G18" s="5" t="str">
        <f>IF(ISERROR(VLOOKUP($A18,'GPIO Alts'!$A:$I,8,FALSE)),"",IF(VLOOKUP($A18,'GPIO Alts'!$A:$I,8,FALSE)=0, "", VLOOKUP($A18,'GPIO Alts'!$A:$I,8,FALSE)))</f>
        <v/>
      </c>
      <c r="H18" s="5" t="str">
        <f>IF(ISERROR(VLOOKUP($A18,'GPIO Alts'!$A:$I,9,FALSE)),"",IF(VLOOKUP($A18,'GPIO Alts'!$A:$I,9,FALSE)=0, "", VLOOKUP($A18,'GPIO Alts'!$A:$I,9,FALSE)))</f>
        <v/>
      </c>
      <c r="I18" s="5" t="str">
        <f>IF(ISERROR(VLOOKUP($A18,'GPIO Alts'!$A:$I,4,FALSE)),"",IF(VLOOKUP($A18,'GPIO Alts'!$A:$I,4,FALSE)=0, "", VLOOKUP($A18,'GPIO Alts'!$A:$I,4,FALSE)))</f>
        <v/>
      </c>
      <c r="K18" s="5" t="s">
        <v>26</v>
      </c>
      <c r="L18" t="s">
        <v>5</v>
      </c>
    </row>
    <row r="19" spans="1:12" x14ac:dyDescent="0.25">
      <c r="A19" s="4">
        <f t="shared" si="0"/>
        <v>18</v>
      </c>
      <c r="B19" s="2">
        <v>24</v>
      </c>
      <c r="C19" s="2">
        <v>5</v>
      </c>
      <c r="D19" s="5" t="str">
        <f>IF(ISERROR(VLOOKUP($A19,'GPIO Alts'!$A:$I,5,FALSE)),"",IF(VLOOKUP($A19,'GPIO Alts'!$A:$I,5,FALSE)=0, "", VLOOKUP($A19,'GPIO Alts'!$A:$I,5,FALSE)))</f>
        <v/>
      </c>
      <c r="E19" s="5" t="str">
        <f>IF(ISERROR(VLOOKUP($A19,'GPIO Alts'!$A:$I,6,FALSE)),"",IF(VLOOKUP($A19,'GPIO Alts'!$A:$I,6,FALSE)=0, "", VLOOKUP($A19,'GPIO Alts'!$A:$I,6,FALSE)))</f>
        <v>SD16</v>
      </c>
      <c r="F19" s="5" t="str">
        <f>IF(ISERROR(VLOOKUP($A19,'GPIO Alts'!$A:$I,7,FALSE)),"",IF(VLOOKUP($A19,'GPIO Alts'!$A:$I,7,FALSE)=0, "", VLOOKUP($A19,'GPIO Alts'!$A:$I,7,FALSE)))</f>
        <v>SD1_DAT0</v>
      </c>
      <c r="G19" s="5" t="str">
        <f>IF(ISERROR(VLOOKUP($A19,'GPIO Alts'!$A:$I,8,FALSE)),"",IF(VLOOKUP($A19,'GPIO Alts'!$A:$I,8,FALSE)=0, "", VLOOKUP($A19,'GPIO Alts'!$A:$I,8,FALSE)))</f>
        <v>ARM_TDO</v>
      </c>
      <c r="H19" s="5" t="str">
        <f>IF(ISERROR(VLOOKUP($A19,'GPIO Alts'!$A:$I,9,FALSE)),"",IF(VLOOKUP($A19,'GPIO Alts'!$A:$I,9,FALSE)=0, "", VLOOKUP($A19,'GPIO Alts'!$A:$I,9,FALSE)))</f>
        <v/>
      </c>
      <c r="I19" s="5" t="str">
        <f>IF(ISERROR(VLOOKUP($A19,'GPIO Alts'!$A:$I,4,FALSE)),"",IF(VLOOKUP($A19,'GPIO Alts'!$A:$I,4,FALSE)=0, "", VLOOKUP($A19,'GPIO Alts'!$A:$I,4,FALSE)))</f>
        <v>Low</v>
      </c>
    </row>
    <row r="20" spans="1:12" x14ac:dyDescent="0.25">
      <c r="A20" s="4">
        <f t="shared" si="0"/>
        <v>19</v>
      </c>
      <c r="B20" s="2">
        <v>10</v>
      </c>
      <c r="C20" s="2">
        <v>12</v>
      </c>
      <c r="D20" s="5" t="str">
        <f>IF(ISERROR(VLOOKUP($A20,'GPIO Alts'!$A:$I,5,FALSE)),"",IF(VLOOKUP($A20,'GPIO Alts'!$A:$I,5,FALSE)=0, "", VLOOKUP($A20,'GPIO Alts'!$A:$I,5,FALSE)))</f>
        <v>SPI0_MOSI</v>
      </c>
      <c r="E20" s="5" t="str">
        <f>IF(ISERROR(VLOOKUP($A20,'GPIO Alts'!$A:$I,6,FALSE)),"",IF(VLOOKUP($A20,'GPIO Alts'!$A:$I,6,FALSE)=0, "", VLOOKUP($A20,'GPIO Alts'!$A:$I,6,FALSE)))</f>
        <v>SD2</v>
      </c>
      <c r="F20" s="5" t="str">
        <f>IF(ISERROR(VLOOKUP($A20,'GPIO Alts'!$A:$I,7,FALSE)),"",IF(VLOOKUP($A20,'GPIO Alts'!$A:$I,7,FALSE)=0, "", VLOOKUP($A20,'GPIO Alts'!$A:$I,7,FALSE)))</f>
        <v/>
      </c>
      <c r="G20" s="5" t="str">
        <f>IF(ISERROR(VLOOKUP($A20,'GPIO Alts'!$A:$I,8,FALSE)),"",IF(VLOOKUP($A20,'GPIO Alts'!$A:$I,8,FALSE)=0, "", VLOOKUP($A20,'GPIO Alts'!$A:$I,8,FALSE)))</f>
        <v/>
      </c>
      <c r="H20" s="5" t="str">
        <f>IF(ISERROR(VLOOKUP($A20,'GPIO Alts'!$A:$I,9,FALSE)),"",IF(VLOOKUP($A20,'GPIO Alts'!$A:$I,9,FALSE)=0, "", VLOOKUP($A20,'GPIO Alts'!$A:$I,9,FALSE)))</f>
        <v/>
      </c>
      <c r="I20" s="5" t="str">
        <f>IF(ISERROR(VLOOKUP($A20,'GPIO Alts'!$A:$I,4,FALSE)),"",IF(VLOOKUP($A20,'GPIO Alts'!$A:$I,4,FALSE)=0, "", VLOOKUP($A20,'GPIO Alts'!$A:$I,4,FALSE)))</f>
        <v>Low</v>
      </c>
      <c r="J20" s="5" t="s">
        <v>4</v>
      </c>
      <c r="K20" s="5" t="s">
        <v>19</v>
      </c>
      <c r="L20" t="s">
        <v>118</v>
      </c>
    </row>
    <row r="21" spans="1:12" x14ac:dyDescent="0.25">
      <c r="A21" s="4">
        <f t="shared" si="0"/>
        <v>20</v>
      </c>
      <c r="D21" s="5" t="str">
        <f>IF(ISERROR(VLOOKUP($A21,'GPIO Alts'!$A:$I,5,FALSE)),"",IF(VLOOKUP($A21,'GPIO Alts'!$A:$I,5,FALSE)=0, "", VLOOKUP($A21,'GPIO Alts'!$A:$I,5,FALSE)))</f>
        <v/>
      </c>
      <c r="E21" s="5" t="str">
        <f>IF(ISERROR(VLOOKUP($A21,'GPIO Alts'!$A:$I,6,FALSE)),"",IF(VLOOKUP($A21,'GPIO Alts'!$A:$I,6,FALSE)=0, "", VLOOKUP($A21,'GPIO Alts'!$A:$I,6,FALSE)))</f>
        <v/>
      </c>
      <c r="F21" s="5" t="str">
        <f>IF(ISERROR(VLOOKUP($A21,'GPIO Alts'!$A:$I,7,FALSE)),"",IF(VLOOKUP($A21,'GPIO Alts'!$A:$I,7,FALSE)=0, "", VLOOKUP($A21,'GPIO Alts'!$A:$I,7,FALSE)))</f>
        <v/>
      </c>
      <c r="G21" s="5" t="str">
        <f>IF(ISERROR(VLOOKUP($A21,'GPIO Alts'!$A:$I,8,FALSE)),"",IF(VLOOKUP($A21,'GPIO Alts'!$A:$I,8,FALSE)=0, "", VLOOKUP($A21,'GPIO Alts'!$A:$I,8,FALSE)))</f>
        <v/>
      </c>
      <c r="H21" s="5" t="str">
        <f>IF(ISERROR(VLOOKUP($A21,'GPIO Alts'!$A:$I,9,FALSE)),"",IF(VLOOKUP($A21,'GPIO Alts'!$A:$I,9,FALSE)=0, "", VLOOKUP($A21,'GPIO Alts'!$A:$I,9,FALSE)))</f>
        <v/>
      </c>
      <c r="I21" s="5" t="str">
        <f>IF(ISERROR(VLOOKUP($A21,'GPIO Alts'!$A:$I,4,FALSE)),"",IF(VLOOKUP($A21,'GPIO Alts'!$A:$I,4,FALSE)=0, "", VLOOKUP($A21,'GPIO Alts'!$A:$I,4,FALSE)))</f>
        <v/>
      </c>
      <c r="K21" s="5" t="s">
        <v>8</v>
      </c>
      <c r="L21" t="s">
        <v>8</v>
      </c>
    </row>
    <row r="22" spans="1:12" x14ac:dyDescent="0.25">
      <c r="A22" s="4">
        <f t="shared" si="0"/>
        <v>21</v>
      </c>
      <c r="B22" s="2">
        <v>9</v>
      </c>
      <c r="C22" s="2">
        <v>13</v>
      </c>
      <c r="D22" s="5" t="str">
        <f>IF(ISERROR(VLOOKUP($A22,'GPIO Alts'!$A:$I,5,FALSE)),"",IF(VLOOKUP($A22,'GPIO Alts'!$A:$I,5,FALSE)=0, "", VLOOKUP($A22,'GPIO Alts'!$A:$I,5,FALSE)))</f>
        <v>SPI0_MISO</v>
      </c>
      <c r="E22" s="5" t="str">
        <f>IF(ISERROR(VLOOKUP($A22,'GPIO Alts'!$A:$I,6,FALSE)),"",IF(VLOOKUP($A22,'GPIO Alts'!$A:$I,6,FALSE)=0, "", VLOOKUP($A22,'GPIO Alts'!$A:$I,6,FALSE)))</f>
        <v>SD1</v>
      </c>
      <c r="F22" s="5" t="str">
        <f>IF(ISERROR(VLOOKUP($A22,'GPIO Alts'!$A:$I,7,FALSE)),"",IF(VLOOKUP($A22,'GPIO Alts'!$A:$I,7,FALSE)=0, "", VLOOKUP($A22,'GPIO Alts'!$A:$I,7,FALSE)))</f>
        <v/>
      </c>
      <c r="G22" s="5" t="str">
        <f>IF(ISERROR(VLOOKUP($A22,'GPIO Alts'!$A:$I,8,FALSE)),"",IF(VLOOKUP($A22,'GPIO Alts'!$A:$I,8,FALSE)=0, "", VLOOKUP($A22,'GPIO Alts'!$A:$I,8,FALSE)))</f>
        <v/>
      </c>
      <c r="H22" s="5" t="str">
        <f>IF(ISERROR(VLOOKUP($A22,'GPIO Alts'!$A:$I,9,FALSE)),"",IF(VLOOKUP($A22,'GPIO Alts'!$A:$I,9,FALSE)=0, "", VLOOKUP($A22,'GPIO Alts'!$A:$I,9,FALSE)))</f>
        <v/>
      </c>
      <c r="I22" s="5" t="str">
        <f>IF(ISERROR(VLOOKUP($A22,'GPIO Alts'!$A:$I,4,FALSE)),"",IF(VLOOKUP($A22,'GPIO Alts'!$A:$I,4,FALSE)=0, "", VLOOKUP($A22,'GPIO Alts'!$A:$I,4,FALSE)))</f>
        <v>Low</v>
      </c>
      <c r="J22" s="5" t="s">
        <v>4</v>
      </c>
      <c r="K22" s="5" t="s">
        <v>19</v>
      </c>
      <c r="L22" t="s">
        <v>118</v>
      </c>
    </row>
    <row r="23" spans="1:12" x14ac:dyDescent="0.25">
      <c r="A23" s="4">
        <f t="shared" si="0"/>
        <v>22</v>
      </c>
      <c r="B23" s="2">
        <v>25</v>
      </c>
      <c r="C23" s="2">
        <v>6</v>
      </c>
      <c r="D23" s="5" t="str">
        <f>IF(ISERROR(VLOOKUP($A23,'GPIO Alts'!$A:$I,5,FALSE)),"",IF(VLOOKUP($A23,'GPIO Alts'!$A:$I,5,FALSE)=0, "", VLOOKUP($A23,'GPIO Alts'!$A:$I,5,FALSE)))</f>
        <v/>
      </c>
      <c r="E23" s="5" t="str">
        <f>IF(ISERROR(VLOOKUP($A23,'GPIO Alts'!$A:$I,6,FALSE)),"",IF(VLOOKUP($A23,'GPIO Alts'!$A:$I,6,FALSE)=0, "", VLOOKUP($A23,'GPIO Alts'!$A:$I,6,FALSE)))</f>
        <v>SD17</v>
      </c>
      <c r="F23" s="5" t="str">
        <f>IF(ISERROR(VLOOKUP($A23,'GPIO Alts'!$A:$I,7,FALSE)),"",IF(VLOOKUP($A23,'GPIO Alts'!$A:$I,7,FALSE)=0, "", VLOOKUP($A23,'GPIO Alts'!$A:$I,7,FALSE)))</f>
        <v>SD1_DAT1</v>
      </c>
      <c r="G23" s="5" t="str">
        <f>IF(ISERROR(VLOOKUP($A23,'GPIO Alts'!$A:$I,8,FALSE)),"",IF(VLOOKUP($A23,'GPIO Alts'!$A:$I,8,FALSE)=0, "", VLOOKUP($A23,'GPIO Alts'!$A:$I,8,FALSE)))</f>
        <v>ARM_TCK</v>
      </c>
      <c r="H23" s="5" t="str">
        <f>IF(ISERROR(VLOOKUP($A23,'GPIO Alts'!$A:$I,9,FALSE)),"",IF(VLOOKUP($A23,'GPIO Alts'!$A:$I,9,FALSE)=0, "", VLOOKUP($A23,'GPIO Alts'!$A:$I,9,FALSE)))</f>
        <v/>
      </c>
      <c r="I23" s="5" t="str">
        <f>IF(ISERROR(VLOOKUP($A23,'GPIO Alts'!$A:$I,4,FALSE)),"",IF(VLOOKUP($A23,'GPIO Alts'!$A:$I,4,FALSE)=0, "", VLOOKUP($A23,'GPIO Alts'!$A:$I,4,FALSE)))</f>
        <v>Low</v>
      </c>
    </row>
    <row r="24" spans="1:12" x14ac:dyDescent="0.25">
      <c r="A24" s="4">
        <f t="shared" si="0"/>
        <v>23</v>
      </c>
      <c r="B24" s="2">
        <v>11</v>
      </c>
      <c r="C24" s="2">
        <v>14</v>
      </c>
      <c r="D24" s="5" t="str">
        <f>IF(ISERROR(VLOOKUP($A24,'GPIO Alts'!$A:$I,5,FALSE)),"",IF(VLOOKUP($A24,'GPIO Alts'!$A:$I,5,FALSE)=0, "", VLOOKUP($A24,'GPIO Alts'!$A:$I,5,FALSE)))</f>
        <v>SPI0_SCLK</v>
      </c>
      <c r="E24" s="5" t="str">
        <f>IF(ISERROR(VLOOKUP($A24,'GPIO Alts'!$A:$I,6,FALSE)),"",IF(VLOOKUP($A24,'GPIO Alts'!$A:$I,6,FALSE)=0, "", VLOOKUP($A24,'GPIO Alts'!$A:$I,6,FALSE)))</f>
        <v>SD3</v>
      </c>
      <c r="F24" s="5" t="str">
        <f>IF(ISERROR(VLOOKUP($A24,'GPIO Alts'!$A:$I,7,FALSE)),"",IF(VLOOKUP($A24,'GPIO Alts'!$A:$I,7,FALSE)=0, "", VLOOKUP($A24,'GPIO Alts'!$A:$I,7,FALSE)))</f>
        <v/>
      </c>
      <c r="G24" s="5" t="str">
        <f>IF(ISERROR(VLOOKUP($A24,'GPIO Alts'!$A:$I,8,FALSE)),"",IF(VLOOKUP($A24,'GPIO Alts'!$A:$I,8,FALSE)=0, "", VLOOKUP($A24,'GPIO Alts'!$A:$I,8,FALSE)))</f>
        <v/>
      </c>
      <c r="H24" s="5" t="str">
        <f>IF(ISERROR(VLOOKUP($A24,'GPIO Alts'!$A:$I,9,FALSE)),"",IF(VLOOKUP($A24,'GPIO Alts'!$A:$I,9,FALSE)=0, "", VLOOKUP($A24,'GPIO Alts'!$A:$I,9,FALSE)))</f>
        <v/>
      </c>
      <c r="I24" s="5" t="str">
        <f>IF(ISERROR(VLOOKUP($A24,'GPIO Alts'!$A:$I,4,FALSE)),"",IF(VLOOKUP($A24,'GPIO Alts'!$A:$I,4,FALSE)=0, "", VLOOKUP($A24,'GPIO Alts'!$A:$I,4,FALSE)))</f>
        <v>Low</v>
      </c>
      <c r="J24" s="5" t="s">
        <v>4</v>
      </c>
      <c r="K24" s="5" t="s">
        <v>19</v>
      </c>
      <c r="L24" t="s">
        <v>118</v>
      </c>
    </row>
    <row r="25" spans="1:12" x14ac:dyDescent="0.25">
      <c r="A25" s="4">
        <f t="shared" si="0"/>
        <v>24</v>
      </c>
      <c r="B25" s="2">
        <v>8</v>
      </c>
      <c r="C25" s="2">
        <v>10</v>
      </c>
      <c r="D25" s="5" t="str">
        <f>IF(ISERROR(VLOOKUP($A25,'GPIO Alts'!$A:$I,5,FALSE)),"",IF(VLOOKUP($A25,'GPIO Alts'!$A:$I,5,FALSE)=0, "", VLOOKUP($A25,'GPIO Alts'!$A:$I,5,FALSE)))</f>
        <v>SPI0_CE0_N</v>
      </c>
      <c r="E25" s="5" t="str">
        <f>IF(ISERROR(VLOOKUP($A25,'GPIO Alts'!$A:$I,6,FALSE)),"",IF(VLOOKUP($A25,'GPIO Alts'!$A:$I,6,FALSE)=0, "", VLOOKUP($A25,'GPIO Alts'!$A:$I,6,FALSE)))</f>
        <v>SD0</v>
      </c>
      <c r="F25" s="5" t="str">
        <f>IF(ISERROR(VLOOKUP($A25,'GPIO Alts'!$A:$I,7,FALSE)),"",IF(VLOOKUP($A25,'GPIO Alts'!$A:$I,7,FALSE)=0, "", VLOOKUP($A25,'GPIO Alts'!$A:$I,7,FALSE)))</f>
        <v/>
      </c>
      <c r="G25" s="5" t="str">
        <f>IF(ISERROR(VLOOKUP($A25,'GPIO Alts'!$A:$I,8,FALSE)),"",IF(VLOOKUP($A25,'GPIO Alts'!$A:$I,8,FALSE)=0, "", VLOOKUP($A25,'GPIO Alts'!$A:$I,8,FALSE)))</f>
        <v/>
      </c>
      <c r="H25" s="5" t="str">
        <f>IF(ISERROR(VLOOKUP($A25,'GPIO Alts'!$A:$I,9,FALSE)),"",IF(VLOOKUP($A25,'GPIO Alts'!$A:$I,9,FALSE)=0, "", VLOOKUP($A25,'GPIO Alts'!$A:$I,9,FALSE)))</f>
        <v/>
      </c>
      <c r="I25" s="5" t="str">
        <f>IF(ISERROR(VLOOKUP($A25,'GPIO Alts'!$A:$I,4,FALSE)),"",IF(VLOOKUP($A25,'GPIO Alts'!$A:$I,4,FALSE)=0, "", VLOOKUP($A25,'GPIO Alts'!$A:$I,4,FALSE)))</f>
        <v>High</v>
      </c>
      <c r="J25" s="5" t="s">
        <v>4</v>
      </c>
      <c r="K25" s="5" t="s">
        <v>19</v>
      </c>
      <c r="L25" t="s">
        <v>119</v>
      </c>
    </row>
    <row r="26" spans="1:12" x14ac:dyDescent="0.25">
      <c r="A26" s="4">
        <f t="shared" si="0"/>
        <v>25</v>
      </c>
      <c r="D26" s="5" t="str">
        <f>IF(ISERROR(VLOOKUP($A26,'GPIO Alts'!$A:$I,5,FALSE)),"",IF(VLOOKUP($A26,'GPIO Alts'!$A:$I,5,FALSE)=0, "", VLOOKUP($A26,'GPIO Alts'!$A:$I,5,FALSE)))</f>
        <v/>
      </c>
      <c r="E26" s="5" t="str">
        <f>IF(ISERROR(VLOOKUP($A26,'GPIO Alts'!$A:$I,6,FALSE)),"",IF(VLOOKUP($A26,'GPIO Alts'!$A:$I,6,FALSE)=0, "", VLOOKUP($A26,'GPIO Alts'!$A:$I,6,FALSE)))</f>
        <v/>
      </c>
      <c r="F26" s="5" t="str">
        <f>IF(ISERROR(VLOOKUP($A26,'GPIO Alts'!$A:$I,7,FALSE)),"",IF(VLOOKUP($A26,'GPIO Alts'!$A:$I,7,FALSE)=0, "", VLOOKUP($A26,'GPIO Alts'!$A:$I,7,FALSE)))</f>
        <v/>
      </c>
      <c r="G26" s="5" t="str">
        <f>IF(ISERROR(VLOOKUP($A26,'GPIO Alts'!$A:$I,8,FALSE)),"",IF(VLOOKUP($A26,'GPIO Alts'!$A:$I,8,FALSE)=0, "", VLOOKUP($A26,'GPIO Alts'!$A:$I,8,FALSE)))</f>
        <v/>
      </c>
      <c r="H26" s="5" t="str">
        <f>IF(ISERROR(VLOOKUP($A26,'GPIO Alts'!$A:$I,9,FALSE)),"",IF(VLOOKUP($A26,'GPIO Alts'!$A:$I,9,FALSE)=0, "", VLOOKUP($A26,'GPIO Alts'!$A:$I,9,FALSE)))</f>
        <v/>
      </c>
      <c r="I26" s="5" t="str">
        <f>IF(ISERROR(VLOOKUP($A26,'GPIO Alts'!$A:$I,4,FALSE)),"",IF(VLOOKUP($A26,'GPIO Alts'!$A:$I,4,FALSE)=0, "", VLOOKUP($A26,'GPIO Alts'!$A:$I,4,FALSE)))</f>
        <v/>
      </c>
      <c r="K26" s="5" t="s">
        <v>8</v>
      </c>
      <c r="L26" t="s">
        <v>8</v>
      </c>
    </row>
    <row r="27" spans="1:12" x14ac:dyDescent="0.25">
      <c r="A27" s="4">
        <f t="shared" si="0"/>
        <v>26</v>
      </c>
      <c r="B27" s="2">
        <v>7</v>
      </c>
      <c r="C27" s="2">
        <v>11</v>
      </c>
      <c r="D27" s="5" t="str">
        <f>IF(ISERROR(VLOOKUP($A27,'GPIO Alts'!$A:$I,5,FALSE)),"",IF(VLOOKUP($A27,'GPIO Alts'!$A:$I,5,FALSE)=0, "", VLOOKUP($A27,'GPIO Alts'!$A:$I,5,FALSE)))</f>
        <v>SPI0_CE1_N</v>
      </c>
      <c r="E27" s="5" t="str">
        <f>IF(ISERROR(VLOOKUP($A27,'GPIO Alts'!$A:$I,6,FALSE)),"",IF(VLOOKUP($A27,'GPIO Alts'!$A:$I,6,FALSE)=0, "", VLOOKUP($A27,'GPIO Alts'!$A:$I,6,FALSE)))</f>
        <v>SWE_N / SRW_N</v>
      </c>
      <c r="F27" s="5" t="str">
        <f>IF(ISERROR(VLOOKUP($A27,'GPIO Alts'!$A:$I,7,FALSE)),"",IF(VLOOKUP($A27,'GPIO Alts'!$A:$I,7,FALSE)=0, "", VLOOKUP($A27,'GPIO Alts'!$A:$I,7,FALSE)))</f>
        <v/>
      </c>
      <c r="G27" s="5" t="str">
        <f>IF(ISERROR(VLOOKUP($A27,'GPIO Alts'!$A:$I,8,FALSE)),"",IF(VLOOKUP($A27,'GPIO Alts'!$A:$I,8,FALSE)=0, "", VLOOKUP($A27,'GPIO Alts'!$A:$I,8,FALSE)))</f>
        <v/>
      </c>
      <c r="H27" s="5" t="str">
        <f>IF(ISERROR(VLOOKUP($A27,'GPIO Alts'!$A:$I,9,FALSE)),"",IF(VLOOKUP($A27,'GPIO Alts'!$A:$I,9,FALSE)=0, "", VLOOKUP($A27,'GPIO Alts'!$A:$I,9,FALSE)))</f>
        <v/>
      </c>
      <c r="I27" s="5" t="str">
        <f>IF(ISERROR(VLOOKUP($A27,'GPIO Alts'!$A:$I,4,FALSE)),"",IF(VLOOKUP($A27,'GPIO Alts'!$A:$I,4,FALSE)=0, "", VLOOKUP($A27,'GPIO Alts'!$A:$I,4,FALSE)))</f>
        <v>High</v>
      </c>
      <c r="J27" s="5" t="s">
        <v>4</v>
      </c>
      <c r="K27" s="5" t="s">
        <v>19</v>
      </c>
      <c r="L27" t="s">
        <v>120</v>
      </c>
    </row>
    <row r="28" spans="1:12" x14ac:dyDescent="0.25">
      <c r="A28" s="4">
        <f t="shared" si="0"/>
        <v>27</v>
      </c>
      <c r="B28" s="2">
        <v>0</v>
      </c>
      <c r="D28" s="5" t="str">
        <f>IF(ISERROR(VLOOKUP($A28,'GPIO Alts'!$A:$I,5,FALSE)),"",IF(VLOOKUP($A28,'GPIO Alts'!$A:$I,5,FALSE)=0, "", VLOOKUP($A28,'GPIO Alts'!$A:$I,5,FALSE)))</f>
        <v>SDA0</v>
      </c>
      <c r="E28" s="5" t="str">
        <f>IF(ISERROR(VLOOKUP($A28,'GPIO Alts'!$A:$I,6,FALSE)),"",IF(VLOOKUP($A28,'GPIO Alts'!$A:$I,6,FALSE)=0, "", VLOOKUP($A28,'GPIO Alts'!$A:$I,6,FALSE)))</f>
        <v>SA5</v>
      </c>
      <c r="F28" s="5" t="str">
        <f>IF(ISERROR(VLOOKUP($A28,'GPIO Alts'!$A:$I,7,FALSE)),"",IF(VLOOKUP($A28,'GPIO Alts'!$A:$I,7,FALSE)=0, "", VLOOKUP($A28,'GPIO Alts'!$A:$I,7,FALSE)))</f>
        <v/>
      </c>
      <c r="G28" s="5" t="str">
        <f>IF(ISERROR(VLOOKUP($A28,'GPIO Alts'!$A:$I,8,FALSE)),"",IF(VLOOKUP($A28,'GPIO Alts'!$A:$I,8,FALSE)=0, "", VLOOKUP($A28,'GPIO Alts'!$A:$I,8,FALSE)))</f>
        <v/>
      </c>
      <c r="H28" s="5" t="str">
        <f>IF(ISERROR(VLOOKUP($A28,'GPIO Alts'!$A:$I,9,FALSE)),"",IF(VLOOKUP($A28,'GPIO Alts'!$A:$I,9,FALSE)=0, "", VLOOKUP($A28,'GPIO Alts'!$A:$I,9,FALSE)))</f>
        <v/>
      </c>
      <c r="I28" s="5" t="str">
        <f>IF(ISERROR(VLOOKUP($A28,'GPIO Alts'!$A:$I,4,FALSE)),"",IF(VLOOKUP($A28,'GPIO Alts'!$A:$I,4,FALSE)=0, "", VLOOKUP($A28,'GPIO Alts'!$A:$I,4,FALSE)))</f>
        <v>High</v>
      </c>
      <c r="K28" s="5" t="s">
        <v>16</v>
      </c>
      <c r="L28" t="s">
        <v>9</v>
      </c>
    </row>
    <row r="29" spans="1:12" x14ac:dyDescent="0.25">
      <c r="A29" s="4">
        <f t="shared" si="0"/>
        <v>28</v>
      </c>
      <c r="B29" s="2">
        <v>1</v>
      </c>
      <c r="D29" s="5" t="str">
        <f>IF(ISERROR(VLOOKUP($A29,'GPIO Alts'!$A:$I,5,FALSE)),"",IF(VLOOKUP($A29,'GPIO Alts'!$A:$I,5,FALSE)=0, "", VLOOKUP($A29,'GPIO Alts'!$A:$I,5,FALSE)))</f>
        <v>SCL0</v>
      </c>
      <c r="E29" s="5" t="str">
        <f>IF(ISERROR(VLOOKUP($A29,'GPIO Alts'!$A:$I,6,FALSE)),"",IF(VLOOKUP($A29,'GPIO Alts'!$A:$I,6,FALSE)=0, "", VLOOKUP($A29,'GPIO Alts'!$A:$I,6,FALSE)))</f>
        <v>SA4</v>
      </c>
      <c r="F29" s="5" t="str">
        <f>IF(ISERROR(VLOOKUP($A29,'GPIO Alts'!$A:$I,7,FALSE)),"",IF(VLOOKUP($A29,'GPIO Alts'!$A:$I,7,FALSE)=0, "", VLOOKUP($A29,'GPIO Alts'!$A:$I,7,FALSE)))</f>
        <v/>
      </c>
      <c r="G29" s="5" t="str">
        <f>IF(ISERROR(VLOOKUP($A29,'GPIO Alts'!$A:$I,8,FALSE)),"",IF(VLOOKUP($A29,'GPIO Alts'!$A:$I,8,FALSE)=0, "", VLOOKUP($A29,'GPIO Alts'!$A:$I,8,FALSE)))</f>
        <v/>
      </c>
      <c r="H29" s="5" t="str">
        <f>IF(ISERROR(VLOOKUP($A29,'GPIO Alts'!$A:$I,9,FALSE)),"",IF(VLOOKUP($A29,'GPIO Alts'!$A:$I,9,FALSE)=0, "", VLOOKUP($A29,'GPIO Alts'!$A:$I,9,FALSE)))</f>
        <v/>
      </c>
      <c r="I29" s="5" t="str">
        <f>IF(ISERROR(VLOOKUP($A29,'GPIO Alts'!$A:$I,4,FALSE)),"",IF(VLOOKUP($A29,'GPIO Alts'!$A:$I,4,FALSE)=0, "", VLOOKUP($A29,'GPIO Alts'!$A:$I,4,FALSE)))</f>
        <v>High</v>
      </c>
      <c r="K29" s="5" t="s">
        <v>16</v>
      </c>
      <c r="L29" t="s">
        <v>9</v>
      </c>
    </row>
    <row r="30" spans="1:12" x14ac:dyDescent="0.25">
      <c r="A30" s="4">
        <f t="shared" si="0"/>
        <v>29</v>
      </c>
      <c r="B30" s="2">
        <v>5</v>
      </c>
      <c r="C30" s="2">
        <v>21</v>
      </c>
      <c r="D30" s="5" t="str">
        <f>IF(ISERROR(VLOOKUP($A30,'GPIO Alts'!$A:$I,5,FALSE)),"",IF(VLOOKUP($A30,'GPIO Alts'!$A:$I,5,FALSE)=0, "", VLOOKUP($A30,'GPIO Alts'!$A:$I,5,FALSE)))</f>
        <v>GPCLK1</v>
      </c>
      <c r="E30" s="5" t="str">
        <f>IF(ISERROR(VLOOKUP($A30,'GPIO Alts'!$A:$I,6,FALSE)),"",IF(VLOOKUP($A30,'GPIO Alts'!$A:$I,6,FALSE)=0, "", VLOOKUP($A30,'GPIO Alts'!$A:$I,6,FALSE)))</f>
        <v>SA0</v>
      </c>
      <c r="F30" s="5" t="str">
        <f>IF(ISERROR(VLOOKUP($A30,'GPIO Alts'!$A:$I,7,FALSE)),"",IF(VLOOKUP($A30,'GPIO Alts'!$A:$I,7,FALSE)=0, "", VLOOKUP($A30,'GPIO Alts'!$A:$I,7,FALSE)))</f>
        <v/>
      </c>
      <c r="G30" s="5" t="str">
        <f>IF(ISERROR(VLOOKUP($A30,'GPIO Alts'!$A:$I,8,FALSE)),"",IF(VLOOKUP($A30,'GPIO Alts'!$A:$I,8,FALSE)=0, "", VLOOKUP($A30,'GPIO Alts'!$A:$I,8,FALSE)))</f>
        <v/>
      </c>
      <c r="H30" s="5" t="str">
        <f>IF(ISERROR(VLOOKUP($A30,'GPIO Alts'!$A:$I,9,FALSE)),"",IF(VLOOKUP($A30,'GPIO Alts'!$A:$I,9,FALSE)=0, "", VLOOKUP($A30,'GPIO Alts'!$A:$I,9,FALSE)))</f>
        <v>ARM_TDO</v>
      </c>
      <c r="I30" s="5" t="str">
        <f>IF(ISERROR(VLOOKUP($A30,'GPIO Alts'!$A:$I,4,FALSE)),"",IF(VLOOKUP($A30,'GPIO Alts'!$A:$I,4,FALSE)=0, "", VLOOKUP($A30,'GPIO Alts'!$A:$I,4,FALSE)))</f>
        <v>High</v>
      </c>
      <c r="J30" s="5" t="s">
        <v>1</v>
      </c>
      <c r="K30" s="5" t="s">
        <v>110</v>
      </c>
      <c r="L30" t="s">
        <v>121</v>
      </c>
    </row>
    <row r="31" spans="1:12" x14ac:dyDescent="0.25">
      <c r="A31" s="4">
        <f t="shared" si="0"/>
        <v>30</v>
      </c>
      <c r="D31" s="5" t="str">
        <f>IF(ISERROR(VLOOKUP($A31,'GPIO Alts'!$A:$I,5,FALSE)),"",IF(VLOOKUP($A31,'GPIO Alts'!$A:$I,5,FALSE)=0, "", VLOOKUP($A31,'GPIO Alts'!$A:$I,5,FALSE)))</f>
        <v/>
      </c>
      <c r="E31" s="5" t="str">
        <f>IF(ISERROR(VLOOKUP($A31,'GPIO Alts'!$A:$I,6,FALSE)),"",IF(VLOOKUP($A31,'GPIO Alts'!$A:$I,6,FALSE)=0, "", VLOOKUP($A31,'GPIO Alts'!$A:$I,6,FALSE)))</f>
        <v/>
      </c>
      <c r="F31" s="5" t="str">
        <f>IF(ISERROR(VLOOKUP($A31,'GPIO Alts'!$A:$I,7,FALSE)),"",IF(VLOOKUP($A31,'GPIO Alts'!$A:$I,7,FALSE)=0, "", VLOOKUP($A31,'GPIO Alts'!$A:$I,7,FALSE)))</f>
        <v/>
      </c>
      <c r="G31" s="5" t="str">
        <f>IF(ISERROR(VLOOKUP($A31,'GPIO Alts'!$A:$I,8,FALSE)),"",IF(VLOOKUP($A31,'GPIO Alts'!$A:$I,8,FALSE)=0, "", VLOOKUP($A31,'GPIO Alts'!$A:$I,8,FALSE)))</f>
        <v/>
      </c>
      <c r="H31" s="5" t="str">
        <f>IF(ISERROR(VLOOKUP($A31,'GPIO Alts'!$A:$I,9,FALSE)),"",IF(VLOOKUP($A31,'GPIO Alts'!$A:$I,9,FALSE)=0, "", VLOOKUP($A31,'GPIO Alts'!$A:$I,9,FALSE)))</f>
        <v/>
      </c>
      <c r="I31" s="5" t="str">
        <f>IF(ISERROR(VLOOKUP($A31,'GPIO Alts'!$A:$I,4,FALSE)),"",IF(VLOOKUP($A31,'GPIO Alts'!$A:$I,4,FALSE)=0, "", VLOOKUP($A31,'GPIO Alts'!$A:$I,4,FALSE)))</f>
        <v/>
      </c>
      <c r="K31" s="5" t="s">
        <v>8</v>
      </c>
      <c r="L31" t="s">
        <v>8</v>
      </c>
    </row>
    <row r="32" spans="1:12" x14ac:dyDescent="0.25">
      <c r="A32" s="4">
        <f t="shared" si="0"/>
        <v>31</v>
      </c>
      <c r="B32" s="2">
        <v>6</v>
      </c>
      <c r="C32" s="2">
        <v>22</v>
      </c>
      <c r="D32" s="5" t="str">
        <f>IF(ISERROR(VLOOKUP($A32,'GPIO Alts'!$A:$I,5,FALSE)),"",IF(VLOOKUP($A32,'GPIO Alts'!$A:$I,5,FALSE)=0, "", VLOOKUP($A32,'GPIO Alts'!$A:$I,5,FALSE)))</f>
        <v>GPCLK2</v>
      </c>
      <c r="E32" s="5" t="str">
        <f>IF(ISERROR(VLOOKUP($A32,'GPIO Alts'!$A:$I,6,FALSE)),"",IF(VLOOKUP($A32,'GPIO Alts'!$A:$I,6,FALSE)=0, "", VLOOKUP($A32,'GPIO Alts'!$A:$I,6,FALSE)))</f>
        <v>SOE_N / SE</v>
      </c>
      <c r="F32" s="5" t="str">
        <f>IF(ISERROR(VLOOKUP($A32,'GPIO Alts'!$A:$I,7,FALSE)),"",IF(VLOOKUP($A32,'GPIO Alts'!$A:$I,7,FALSE)=0, "", VLOOKUP($A32,'GPIO Alts'!$A:$I,7,FALSE)))</f>
        <v/>
      </c>
      <c r="G32" s="5" t="str">
        <f>IF(ISERROR(VLOOKUP($A32,'GPIO Alts'!$A:$I,8,FALSE)),"",IF(VLOOKUP($A32,'GPIO Alts'!$A:$I,8,FALSE)=0, "", VLOOKUP($A32,'GPIO Alts'!$A:$I,8,FALSE)))</f>
        <v/>
      </c>
      <c r="H32" s="5" t="str">
        <f>IF(ISERROR(VLOOKUP($A32,'GPIO Alts'!$A:$I,9,FALSE)),"",IF(VLOOKUP($A32,'GPIO Alts'!$A:$I,9,FALSE)=0, "", VLOOKUP($A32,'GPIO Alts'!$A:$I,9,FALSE)))</f>
        <v>ARM_RTCK</v>
      </c>
      <c r="I32" s="5" t="str">
        <f>IF(ISERROR(VLOOKUP($A32,'GPIO Alts'!$A:$I,4,FALSE)),"",IF(VLOOKUP($A32,'GPIO Alts'!$A:$I,4,FALSE)=0, "", VLOOKUP($A32,'GPIO Alts'!$A:$I,4,FALSE)))</f>
        <v>High</v>
      </c>
    </row>
    <row r="33" spans="1:12" x14ac:dyDescent="0.25">
      <c r="A33" s="4">
        <f t="shared" si="0"/>
        <v>32</v>
      </c>
      <c r="B33" s="2">
        <v>12</v>
      </c>
      <c r="C33" s="2">
        <v>26</v>
      </c>
      <c r="D33" s="5" t="str">
        <f>IF(ISERROR(VLOOKUP($A33,'GPIO Alts'!$A:$I,5,FALSE)),"",IF(VLOOKUP($A33,'GPIO Alts'!$A:$I,5,FALSE)=0, "", VLOOKUP($A33,'GPIO Alts'!$A:$I,5,FALSE)))</f>
        <v>PWM0</v>
      </c>
      <c r="E33" s="5" t="str">
        <f>IF(ISERROR(VLOOKUP($A33,'GPIO Alts'!$A:$I,6,FALSE)),"",IF(VLOOKUP($A33,'GPIO Alts'!$A:$I,6,FALSE)=0, "", VLOOKUP($A33,'GPIO Alts'!$A:$I,6,FALSE)))</f>
        <v>SD4</v>
      </c>
      <c r="F33" s="5" t="str">
        <f>IF(ISERROR(VLOOKUP($A33,'GPIO Alts'!$A:$I,7,FALSE)),"",IF(VLOOKUP($A33,'GPIO Alts'!$A:$I,7,FALSE)=0, "", VLOOKUP($A33,'GPIO Alts'!$A:$I,7,FALSE)))</f>
        <v/>
      </c>
      <c r="G33" s="5" t="str">
        <f>IF(ISERROR(VLOOKUP($A33,'GPIO Alts'!$A:$I,8,FALSE)),"",IF(VLOOKUP($A33,'GPIO Alts'!$A:$I,8,FALSE)=0, "", VLOOKUP($A33,'GPIO Alts'!$A:$I,8,FALSE)))</f>
        <v/>
      </c>
      <c r="H33" s="5" t="str">
        <f>IF(ISERROR(VLOOKUP($A33,'GPIO Alts'!$A:$I,9,FALSE)),"",IF(VLOOKUP($A33,'GPIO Alts'!$A:$I,9,FALSE)=0, "", VLOOKUP($A33,'GPIO Alts'!$A:$I,9,FALSE)))</f>
        <v>ARM_TMS</v>
      </c>
      <c r="I33" s="5" t="str">
        <f>IF(ISERROR(VLOOKUP($A33,'GPIO Alts'!$A:$I,4,FALSE)),"",IF(VLOOKUP($A33,'GPIO Alts'!$A:$I,4,FALSE)=0, "", VLOOKUP($A33,'GPIO Alts'!$A:$I,4,FALSE)))</f>
        <v>Low</v>
      </c>
      <c r="K33" s="5" t="s">
        <v>25</v>
      </c>
    </row>
    <row r="34" spans="1:12" x14ac:dyDescent="0.25">
      <c r="A34" s="4">
        <f t="shared" si="0"/>
        <v>33</v>
      </c>
      <c r="B34" s="2">
        <v>13</v>
      </c>
      <c r="C34" s="2">
        <v>23</v>
      </c>
      <c r="D34" s="5" t="str">
        <f>IF(ISERROR(VLOOKUP($A34,'GPIO Alts'!$A:$I,5,FALSE)),"",IF(VLOOKUP($A34,'GPIO Alts'!$A:$I,5,FALSE)=0, "", VLOOKUP($A34,'GPIO Alts'!$A:$I,5,FALSE)))</f>
        <v>PWM1</v>
      </c>
      <c r="E34" s="5" t="str">
        <f>IF(ISERROR(VLOOKUP($A34,'GPIO Alts'!$A:$I,6,FALSE)),"",IF(VLOOKUP($A34,'GPIO Alts'!$A:$I,6,FALSE)=0, "", VLOOKUP($A34,'GPIO Alts'!$A:$I,6,FALSE)))</f>
        <v>SD5</v>
      </c>
      <c r="F34" s="5" t="str">
        <f>IF(ISERROR(VLOOKUP($A34,'GPIO Alts'!$A:$I,7,FALSE)),"",IF(VLOOKUP($A34,'GPIO Alts'!$A:$I,7,FALSE)=0, "", VLOOKUP($A34,'GPIO Alts'!$A:$I,7,FALSE)))</f>
        <v/>
      </c>
      <c r="G34" s="5" t="str">
        <f>IF(ISERROR(VLOOKUP($A34,'GPIO Alts'!$A:$I,8,FALSE)),"",IF(VLOOKUP($A34,'GPIO Alts'!$A:$I,8,FALSE)=0, "", VLOOKUP($A34,'GPIO Alts'!$A:$I,8,FALSE)))</f>
        <v/>
      </c>
      <c r="H34" s="5" t="str">
        <f>IF(ISERROR(VLOOKUP($A34,'GPIO Alts'!$A:$I,9,FALSE)),"",IF(VLOOKUP($A34,'GPIO Alts'!$A:$I,9,FALSE)=0, "", VLOOKUP($A34,'GPIO Alts'!$A:$I,9,FALSE)))</f>
        <v>ARM_TCK</v>
      </c>
      <c r="I34" s="5" t="str">
        <f>IF(ISERROR(VLOOKUP($A34,'GPIO Alts'!$A:$I,4,FALSE)),"",IF(VLOOKUP($A34,'GPIO Alts'!$A:$I,4,FALSE)=0, "", VLOOKUP($A34,'GPIO Alts'!$A:$I,4,FALSE)))</f>
        <v>Low</v>
      </c>
      <c r="K34" s="5" t="s">
        <v>25</v>
      </c>
    </row>
    <row r="35" spans="1:12" x14ac:dyDescent="0.25">
      <c r="A35" s="4">
        <f t="shared" si="0"/>
        <v>34</v>
      </c>
      <c r="D35" s="5" t="str">
        <f>IF(ISERROR(VLOOKUP($A35,'GPIO Alts'!$A:$I,5,FALSE)),"",IF(VLOOKUP($A35,'GPIO Alts'!$A:$I,5,FALSE)=0, "", VLOOKUP($A35,'GPIO Alts'!$A:$I,5,FALSE)))</f>
        <v/>
      </c>
      <c r="E35" s="5" t="str">
        <f>IF(ISERROR(VLOOKUP($A35,'GPIO Alts'!$A:$I,6,FALSE)),"",IF(VLOOKUP($A35,'GPIO Alts'!$A:$I,6,FALSE)=0, "", VLOOKUP($A35,'GPIO Alts'!$A:$I,6,FALSE)))</f>
        <v/>
      </c>
      <c r="F35" s="5" t="str">
        <f>IF(ISERROR(VLOOKUP($A35,'GPIO Alts'!$A:$I,7,FALSE)),"",IF(VLOOKUP($A35,'GPIO Alts'!$A:$I,7,FALSE)=0, "", VLOOKUP($A35,'GPIO Alts'!$A:$I,7,FALSE)))</f>
        <v/>
      </c>
      <c r="G35" s="5" t="str">
        <f>IF(ISERROR(VLOOKUP($A35,'GPIO Alts'!$A:$I,8,FALSE)),"",IF(VLOOKUP($A35,'GPIO Alts'!$A:$I,8,FALSE)=0, "", VLOOKUP($A35,'GPIO Alts'!$A:$I,8,FALSE)))</f>
        <v/>
      </c>
      <c r="H35" s="5" t="str">
        <f>IF(ISERROR(VLOOKUP($A35,'GPIO Alts'!$A:$I,9,FALSE)),"",IF(VLOOKUP($A35,'GPIO Alts'!$A:$I,9,FALSE)=0, "", VLOOKUP($A35,'GPIO Alts'!$A:$I,9,FALSE)))</f>
        <v/>
      </c>
      <c r="I35" s="5" t="str">
        <f>IF(ISERROR(VLOOKUP($A35,'GPIO Alts'!$A:$I,4,FALSE)),"",IF(VLOOKUP($A35,'GPIO Alts'!$A:$I,4,FALSE)=0, "", VLOOKUP($A35,'GPIO Alts'!$A:$I,4,FALSE)))</f>
        <v/>
      </c>
      <c r="K35" s="5" t="s">
        <v>8</v>
      </c>
      <c r="L35" t="s">
        <v>8</v>
      </c>
    </row>
    <row r="36" spans="1:12" x14ac:dyDescent="0.25">
      <c r="A36" s="4">
        <f t="shared" si="0"/>
        <v>35</v>
      </c>
      <c r="B36" s="2">
        <v>19</v>
      </c>
      <c r="C36" s="2">
        <v>24</v>
      </c>
      <c r="D36" s="5" t="str">
        <f>IF(ISERROR(VLOOKUP($A36,'GPIO Alts'!$A:$I,5,FALSE)),"",IF(VLOOKUP($A36,'GPIO Alts'!$A:$I,5,FALSE)=0, "", VLOOKUP($A36,'GPIO Alts'!$A:$I,5,FALSE)))</f>
        <v>PCM_FS</v>
      </c>
      <c r="E36" s="5" t="str">
        <f>IF(ISERROR(VLOOKUP($A36,'GPIO Alts'!$A:$I,6,FALSE)),"",IF(VLOOKUP($A36,'GPIO Alts'!$A:$I,6,FALSE)=0, "", VLOOKUP($A36,'GPIO Alts'!$A:$I,6,FALSE)))</f>
        <v>SD11</v>
      </c>
      <c r="F36" s="5" t="str">
        <f>IF(ISERROR(VLOOKUP($A36,'GPIO Alts'!$A:$I,7,FALSE)),"",IF(VLOOKUP($A36,'GPIO Alts'!$A:$I,7,FALSE)=0, "", VLOOKUP($A36,'GPIO Alts'!$A:$I,7,FALSE)))</f>
        <v>BSCSL SCL / SCLK</v>
      </c>
      <c r="G36" s="5" t="str">
        <f>IF(ISERROR(VLOOKUP($A36,'GPIO Alts'!$A:$I,8,FALSE)),"",IF(VLOOKUP($A36,'GPIO Alts'!$A:$I,8,FALSE)=0, "", VLOOKUP($A36,'GPIO Alts'!$A:$I,8,FALSE)))</f>
        <v>SPI1_MISO</v>
      </c>
      <c r="H36" s="5" t="str">
        <f>IF(ISERROR(VLOOKUP($A36,'GPIO Alts'!$A:$I,9,FALSE)),"",IF(VLOOKUP($A36,'GPIO Alts'!$A:$I,9,FALSE)=0, "", VLOOKUP($A36,'GPIO Alts'!$A:$I,9,FALSE)))</f>
        <v>PWM1</v>
      </c>
      <c r="I36" s="5" t="str">
        <f>IF(ISERROR(VLOOKUP($A36,'GPIO Alts'!$A:$I,4,FALSE)),"",IF(VLOOKUP($A36,'GPIO Alts'!$A:$I,4,FALSE)=0, "", VLOOKUP($A36,'GPIO Alts'!$A:$I,4,FALSE)))</f>
        <v>Low</v>
      </c>
    </row>
    <row r="37" spans="1:12" x14ac:dyDescent="0.25">
      <c r="A37" s="4">
        <f t="shared" si="0"/>
        <v>36</v>
      </c>
      <c r="B37" s="2">
        <v>16</v>
      </c>
      <c r="C37" s="2">
        <v>27</v>
      </c>
      <c r="D37" s="5" t="str">
        <f>IF(ISERROR(VLOOKUP($A37,'GPIO Alts'!$A:$I,5,FALSE)),"",IF(VLOOKUP($A37,'GPIO Alts'!$A:$I,5,FALSE)=0, "", VLOOKUP($A37,'GPIO Alts'!$A:$I,5,FALSE)))</f>
        <v/>
      </c>
      <c r="E37" s="5" t="str">
        <f>IF(ISERROR(VLOOKUP($A37,'GPIO Alts'!$A:$I,6,FALSE)),"",IF(VLOOKUP($A37,'GPIO Alts'!$A:$I,6,FALSE)=0, "", VLOOKUP($A37,'GPIO Alts'!$A:$I,6,FALSE)))</f>
        <v>SD8</v>
      </c>
      <c r="F37" s="5" t="str">
        <f>IF(ISERROR(VLOOKUP($A37,'GPIO Alts'!$A:$I,7,FALSE)),"",IF(VLOOKUP($A37,'GPIO Alts'!$A:$I,7,FALSE)=0, "", VLOOKUP($A37,'GPIO Alts'!$A:$I,7,FALSE)))</f>
        <v>CTS0</v>
      </c>
      <c r="G37" s="5" t="str">
        <f>IF(ISERROR(VLOOKUP($A37,'GPIO Alts'!$A:$I,8,FALSE)),"",IF(VLOOKUP($A37,'GPIO Alts'!$A:$I,8,FALSE)=0, "", VLOOKUP($A37,'GPIO Alts'!$A:$I,8,FALSE)))</f>
        <v>SPI1_CE2_N</v>
      </c>
      <c r="H37" s="5" t="str">
        <f>IF(ISERROR(VLOOKUP($A37,'GPIO Alts'!$A:$I,9,FALSE)),"",IF(VLOOKUP($A37,'GPIO Alts'!$A:$I,9,FALSE)=0, "", VLOOKUP($A37,'GPIO Alts'!$A:$I,9,FALSE)))</f>
        <v>CTS1</v>
      </c>
      <c r="I37" s="5" t="str">
        <f>IF(ISERROR(VLOOKUP($A37,'GPIO Alts'!$A:$I,4,FALSE)),"",IF(VLOOKUP($A37,'GPIO Alts'!$A:$I,4,FALSE)=0, "", VLOOKUP($A37,'GPIO Alts'!$A:$I,4,FALSE)))</f>
        <v>Low</v>
      </c>
    </row>
    <row r="38" spans="1:12" x14ac:dyDescent="0.25">
      <c r="A38" s="4">
        <f t="shared" si="0"/>
        <v>37</v>
      </c>
      <c r="B38" s="2">
        <v>26</v>
      </c>
      <c r="C38" s="2">
        <v>25</v>
      </c>
      <c r="D38" s="5" t="str">
        <f>IF(ISERROR(VLOOKUP($A38,'GPIO Alts'!$A:$I,5,FALSE)),"",IF(VLOOKUP($A38,'GPIO Alts'!$A:$I,5,FALSE)=0, "", VLOOKUP($A38,'GPIO Alts'!$A:$I,5,FALSE)))</f>
        <v/>
      </c>
      <c r="E38" s="5" t="str">
        <f>IF(ISERROR(VLOOKUP($A38,'GPIO Alts'!$A:$I,6,FALSE)),"",IF(VLOOKUP($A38,'GPIO Alts'!$A:$I,6,FALSE)=0, "", VLOOKUP($A38,'GPIO Alts'!$A:$I,6,FALSE)))</f>
        <v/>
      </c>
      <c r="F38" s="5" t="str">
        <f>IF(ISERROR(VLOOKUP($A38,'GPIO Alts'!$A:$I,7,FALSE)),"",IF(VLOOKUP($A38,'GPIO Alts'!$A:$I,7,FALSE)=0, "", VLOOKUP($A38,'GPIO Alts'!$A:$I,7,FALSE)))</f>
        <v>SD1_DAT2</v>
      </c>
      <c r="G38" s="5" t="str">
        <f>IF(ISERROR(VLOOKUP($A38,'GPIO Alts'!$A:$I,8,FALSE)),"",IF(VLOOKUP($A38,'GPIO Alts'!$A:$I,8,FALSE)=0, "", VLOOKUP($A38,'GPIO Alts'!$A:$I,8,FALSE)))</f>
        <v>ARM_TDI</v>
      </c>
      <c r="H38" s="5" t="str">
        <f>IF(ISERROR(VLOOKUP($A38,'GPIO Alts'!$A:$I,9,FALSE)),"",IF(VLOOKUP($A38,'GPIO Alts'!$A:$I,9,FALSE)=0, "", VLOOKUP($A38,'GPIO Alts'!$A:$I,9,FALSE)))</f>
        <v/>
      </c>
      <c r="I38" s="5" t="str">
        <f>IF(ISERROR(VLOOKUP($A38,'GPIO Alts'!$A:$I,4,FALSE)),"",IF(VLOOKUP($A38,'GPIO Alts'!$A:$I,4,FALSE)=0, "", VLOOKUP($A38,'GPIO Alts'!$A:$I,4,FALSE)))</f>
        <v>Low</v>
      </c>
      <c r="J38" s="5" t="s">
        <v>1</v>
      </c>
      <c r="K38" s="5" t="s">
        <v>110</v>
      </c>
      <c r="L38" t="s">
        <v>123</v>
      </c>
    </row>
    <row r="39" spans="1:12" x14ac:dyDescent="0.25">
      <c r="A39" s="4">
        <f t="shared" si="0"/>
        <v>38</v>
      </c>
      <c r="B39" s="2">
        <v>20</v>
      </c>
      <c r="C39" s="2">
        <v>28</v>
      </c>
      <c r="D39" s="5" t="str">
        <f>IF(ISERROR(VLOOKUP($A39,'GPIO Alts'!$A:$I,5,FALSE)),"",IF(VLOOKUP($A39,'GPIO Alts'!$A:$I,5,FALSE)=0, "", VLOOKUP($A39,'GPIO Alts'!$A:$I,5,FALSE)))</f>
        <v>PCM_DIN</v>
      </c>
      <c r="E39" s="5" t="str">
        <f>IF(ISERROR(VLOOKUP($A39,'GPIO Alts'!$A:$I,6,FALSE)),"",IF(VLOOKUP($A39,'GPIO Alts'!$A:$I,6,FALSE)=0, "", VLOOKUP($A39,'GPIO Alts'!$A:$I,6,FALSE)))</f>
        <v>SD12</v>
      </c>
      <c r="F39" s="5" t="str">
        <f>IF(ISERROR(VLOOKUP($A39,'GPIO Alts'!$A:$I,7,FALSE)),"",IF(VLOOKUP($A39,'GPIO Alts'!$A:$I,7,FALSE)=0, "", VLOOKUP($A39,'GPIO Alts'!$A:$I,7,FALSE)))</f>
        <v>BSCSL / MISO</v>
      </c>
      <c r="G39" s="5" t="str">
        <f>IF(ISERROR(VLOOKUP($A39,'GPIO Alts'!$A:$I,8,FALSE)),"",IF(VLOOKUP($A39,'GPIO Alts'!$A:$I,8,FALSE)=0, "", VLOOKUP($A39,'GPIO Alts'!$A:$I,8,FALSE)))</f>
        <v>SPI1_MOSI</v>
      </c>
      <c r="H39" s="5" t="str">
        <f>IF(ISERROR(VLOOKUP($A39,'GPIO Alts'!$A:$I,9,FALSE)),"",IF(VLOOKUP($A39,'GPIO Alts'!$A:$I,9,FALSE)=0, "", VLOOKUP($A39,'GPIO Alts'!$A:$I,9,FALSE)))</f>
        <v>GPCLK0</v>
      </c>
      <c r="I39" s="5" t="str">
        <f>IF(ISERROR(VLOOKUP($A39,'GPIO Alts'!$A:$I,4,FALSE)),"",IF(VLOOKUP($A39,'GPIO Alts'!$A:$I,4,FALSE)=0, "", VLOOKUP($A39,'GPIO Alts'!$A:$I,4,FALSE)))</f>
        <v>Low</v>
      </c>
    </row>
    <row r="40" spans="1:12" x14ac:dyDescent="0.25">
      <c r="A40" s="4">
        <f t="shared" si="0"/>
        <v>39</v>
      </c>
      <c r="D40" s="5" t="str">
        <f>IF(ISERROR(VLOOKUP($A40,'GPIO Alts'!$A:$I,5,FALSE)),"",IF(VLOOKUP($A40,'GPIO Alts'!$A:$I,5,FALSE)=0, "", VLOOKUP($A40,'GPIO Alts'!$A:$I,5,FALSE)))</f>
        <v/>
      </c>
      <c r="E40" s="5" t="str">
        <f>IF(ISERROR(VLOOKUP($A40,'GPIO Alts'!$A:$I,6,FALSE)),"",IF(VLOOKUP($A40,'GPIO Alts'!$A:$I,6,FALSE)=0, "", VLOOKUP($A40,'GPIO Alts'!$A:$I,6,FALSE)))</f>
        <v/>
      </c>
      <c r="F40" s="5" t="str">
        <f>IF(ISERROR(VLOOKUP($A40,'GPIO Alts'!$A:$I,7,FALSE)),"",IF(VLOOKUP($A40,'GPIO Alts'!$A:$I,7,FALSE)=0, "", VLOOKUP($A40,'GPIO Alts'!$A:$I,7,FALSE)))</f>
        <v/>
      </c>
      <c r="G40" s="5" t="str">
        <f>IF(ISERROR(VLOOKUP($A40,'GPIO Alts'!$A:$I,8,FALSE)),"",IF(VLOOKUP($A40,'GPIO Alts'!$A:$I,8,FALSE)=0, "", VLOOKUP($A40,'GPIO Alts'!$A:$I,8,FALSE)))</f>
        <v/>
      </c>
      <c r="H40" s="5" t="str">
        <f>IF(ISERROR(VLOOKUP($A40,'GPIO Alts'!$A:$I,9,FALSE)),"",IF(VLOOKUP($A40,'GPIO Alts'!$A:$I,9,FALSE)=0, "", VLOOKUP($A40,'GPIO Alts'!$A:$I,9,FALSE)))</f>
        <v/>
      </c>
      <c r="I40" s="5" t="str">
        <f>IF(ISERROR(VLOOKUP($A40,'GPIO Alts'!$A:$I,4,FALSE)),"",IF(VLOOKUP($A40,'GPIO Alts'!$A:$I,4,FALSE)=0, "", VLOOKUP($A40,'GPIO Alts'!$A:$I,4,FALSE)))</f>
        <v/>
      </c>
      <c r="K40" s="5" t="s">
        <v>8</v>
      </c>
      <c r="L40" t="s">
        <v>8</v>
      </c>
    </row>
    <row r="41" spans="1:12" x14ac:dyDescent="0.25">
      <c r="A41" s="4">
        <f t="shared" si="0"/>
        <v>40</v>
      </c>
      <c r="B41" s="2">
        <v>21</v>
      </c>
      <c r="C41" s="2">
        <v>29</v>
      </c>
      <c r="D41" s="5" t="str">
        <f>IF(ISERROR(VLOOKUP($A41,'GPIO Alts'!$A:$I,5,FALSE)),"",IF(VLOOKUP($A41,'GPIO Alts'!$A:$I,5,FALSE)=0, "", VLOOKUP($A41,'GPIO Alts'!$A:$I,5,FALSE)))</f>
        <v>PCM_DOUT</v>
      </c>
      <c r="E41" s="5" t="str">
        <f>IF(ISERROR(VLOOKUP($A41,'GPIO Alts'!$A:$I,6,FALSE)),"",IF(VLOOKUP($A41,'GPIO Alts'!$A:$I,6,FALSE)=0, "", VLOOKUP($A41,'GPIO Alts'!$A:$I,6,FALSE)))</f>
        <v>SD13</v>
      </c>
      <c r="F41" s="5" t="str">
        <f>IF(ISERROR(VLOOKUP($A41,'GPIO Alts'!$A:$I,7,FALSE)),"",IF(VLOOKUP($A41,'GPIO Alts'!$A:$I,7,FALSE)=0, "", VLOOKUP($A41,'GPIO Alts'!$A:$I,7,FALSE)))</f>
        <v>BSCSL / CE_N</v>
      </c>
      <c r="G41" s="5" t="str">
        <f>IF(ISERROR(VLOOKUP($A41,'GPIO Alts'!$A:$I,8,FALSE)),"",IF(VLOOKUP($A41,'GPIO Alts'!$A:$I,8,FALSE)=0, "", VLOOKUP($A41,'GPIO Alts'!$A:$I,8,FALSE)))</f>
        <v>SPI1_SCLK</v>
      </c>
      <c r="H41" s="5" t="str">
        <f>IF(ISERROR(VLOOKUP($A41,'GPIO Alts'!$A:$I,9,FALSE)),"",IF(VLOOKUP($A41,'GPIO Alts'!$A:$I,9,FALSE)=0, "", VLOOKUP($A41,'GPIO Alts'!$A:$I,9,FALSE)))</f>
        <v>GPCLK1</v>
      </c>
      <c r="I41" s="5" t="str">
        <f>IF(ISERROR(VLOOKUP($A41,'GPIO Alts'!$A:$I,4,FALSE)),"",IF(VLOOKUP($A41,'GPIO Alts'!$A:$I,4,FALSE)=0, "", VLOOKUP($A41,'GPIO Alts'!$A:$I,4,FALSE)))</f>
        <v>Low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4" sqref="F4"/>
    </sheetView>
  </sheetViews>
  <sheetFormatPr defaultRowHeight="15" x14ac:dyDescent="0.25"/>
  <cols>
    <col min="1" max="1" width="9.140625" style="4"/>
    <col min="2" max="2" width="9.140625" style="2"/>
    <col min="3" max="3" width="6.5703125" style="2" bestFit="1" customWidth="1"/>
    <col min="4" max="4" width="5.28515625" style="2" bestFit="1" customWidth="1"/>
    <col min="5" max="5" width="9.85546875" style="5" bestFit="1" customWidth="1"/>
    <col min="6" max="6" width="50" style="7" customWidth="1"/>
  </cols>
  <sheetData>
    <row r="1" spans="1:6" ht="18" thickBot="1" x14ac:dyDescent="0.35">
      <c r="A1" s="3" t="s">
        <v>0</v>
      </c>
      <c r="B1" s="3" t="s">
        <v>122</v>
      </c>
      <c r="C1" s="3" t="s">
        <v>1</v>
      </c>
      <c r="D1" s="3" t="s">
        <v>3</v>
      </c>
      <c r="E1" s="3" t="s">
        <v>32</v>
      </c>
      <c r="F1" s="6" t="s">
        <v>2</v>
      </c>
    </row>
    <row r="2" spans="1:6" ht="15.75" thickTop="1" x14ac:dyDescent="0.25">
      <c r="A2" s="4">
        <v>1</v>
      </c>
      <c r="C2" s="2" t="str">
        <f>IF(ISERROR(VLOOKUP($B2, GPIO!$A:$L, 2, FALSE)), "", VLOOKUP($B2, GPIO!$A:$L, 2, FALSE))</f>
        <v/>
      </c>
      <c r="D2" s="2" t="str">
        <f>IF(ISERROR(VLOOKUP($B2, GPIO!$A:$L, 3, FALSE)), "", VLOOKUP($B2, GPIO!$A:$L, 3, FALSE))</f>
        <v/>
      </c>
      <c r="E2" s="5" t="s">
        <v>124</v>
      </c>
      <c r="F2" s="7" t="s">
        <v>125</v>
      </c>
    </row>
    <row r="3" spans="1:6" x14ac:dyDescent="0.25">
      <c r="A3" s="4">
        <f>A2+1</f>
        <v>2</v>
      </c>
      <c r="B3" s="2">
        <v>7</v>
      </c>
      <c r="C3" s="2">
        <f>IF(ISERROR(VLOOKUP($B3, GPIO!$A:$L, 2, FALSE)), "", VLOOKUP($B3, GPIO!$A:$L, 2, FALSE))</f>
        <v>4</v>
      </c>
      <c r="D3" s="2">
        <f>IF(ISERROR(VLOOKUP($B3, GPIO!$A:$L, 3, FALSE)), "", VLOOKUP($B3, GPIO!$A:$L, 3, FALSE))</f>
        <v>7</v>
      </c>
      <c r="E3" s="5" t="str">
        <f>IF(ISERROR(VLOOKUP($B3, GPIO!$A:$L, 11, FALSE)), "", VLOOKUP($B3, GPIO!$A:$L, 11, FALSE))</f>
        <v>IO_IN</v>
      </c>
      <c r="F3" s="7" t="str">
        <f>IF(ISERROR(VLOOKUP($B3, GPIO!$A:$L, 12, FALSE)), "", VLOOKUP($B3, GPIO!$A:$L, 12, FALSE))</f>
        <v>Power Switch in Car (signal also used for reset)</v>
      </c>
    </row>
    <row r="4" spans="1:6" x14ac:dyDescent="0.25">
      <c r="A4" s="4">
        <f t="shared" ref="A4:A26" si="0">A3+1</f>
        <v>3</v>
      </c>
      <c r="B4" s="2">
        <v>11</v>
      </c>
      <c r="C4" s="2">
        <f>IF(ISERROR(VLOOKUP($B4, GPIO!$A:$L, 2, FALSE)), "", VLOOKUP($B4, GPIO!$A:$L, 2, FALSE))</f>
        <v>17</v>
      </c>
      <c r="D4" s="2">
        <f>IF(ISERROR(VLOOKUP($B4, GPIO!$A:$L, 3, FALSE)), "", VLOOKUP($B4, GPIO!$A:$L, 3, FALSE))</f>
        <v>0</v>
      </c>
      <c r="E4" s="5" t="str">
        <f>IF(ISERROR(VLOOKUP($B4, GPIO!$A:$L, 11, FALSE)), "", VLOOKUP($B4, GPIO!$A:$L, 11, FALSE))</f>
        <v>IO_OUT</v>
      </c>
      <c r="F4" s="7" t="str">
        <f>IF(ISERROR(VLOOKUP($B4, GPIO!$A:$L, 12, FALSE)), "", VLOOKUP($B4, GPIO!$A:$L, 12, FALSE))</f>
        <v>Power LED</v>
      </c>
    </row>
    <row r="5" spans="1:6" x14ac:dyDescent="0.25">
      <c r="A5" s="4">
        <f t="shared" si="0"/>
        <v>4</v>
      </c>
      <c r="B5" s="2">
        <v>1</v>
      </c>
      <c r="E5" s="5" t="str">
        <f>IF(ISERROR(VLOOKUP($B5, GPIO!$A:$L, 11, FALSE)), "", VLOOKUP($B5, GPIO!$A:$L, 11, FALSE))</f>
        <v>PWR_OUT</v>
      </c>
      <c r="F5" s="7" t="str">
        <f>IF(ISERROR(VLOOKUP($B5, GPIO!$A:$L, 12, FALSE)), "", VLOOKUP($B5, GPIO!$A:$L, 12, FALSE))</f>
        <v>3.3VDC</v>
      </c>
    </row>
    <row r="6" spans="1:6" x14ac:dyDescent="0.25">
      <c r="A6" s="4">
        <f t="shared" si="0"/>
        <v>5</v>
      </c>
      <c r="B6" s="2">
        <v>2</v>
      </c>
      <c r="E6" s="5" t="str">
        <f>IF(ISERROR(VLOOKUP($B6, GPIO!$A:$L, 11, FALSE)), "", VLOOKUP($B6, GPIO!$A:$L, 11, FALSE))</f>
        <v>PWR_IO</v>
      </c>
      <c r="F6" s="7" t="str">
        <f>IF(ISERROR(VLOOKUP($B6, GPIO!$A:$L, 12, FALSE)), "", VLOOKUP($B6, GPIO!$A:$L, 12, FALSE))</f>
        <v>5VDC</v>
      </c>
    </row>
    <row r="7" spans="1:6" x14ac:dyDescent="0.25">
      <c r="A7" s="4">
        <f t="shared" si="0"/>
        <v>6</v>
      </c>
      <c r="B7" s="2">
        <v>37</v>
      </c>
      <c r="C7" s="2">
        <f>IF(ISERROR(VLOOKUP($B7, GPIO!$A:$L, 2, FALSE)), "", VLOOKUP($B7, GPIO!$A:$L, 2, FALSE))</f>
        <v>26</v>
      </c>
      <c r="D7" s="2">
        <f>IF(ISERROR(VLOOKUP($B7, GPIO!$A:$L, 3, FALSE)), "", VLOOKUP($B7, GPIO!$A:$L, 3, FALSE))</f>
        <v>25</v>
      </c>
      <c r="E7" s="5" t="str">
        <f>IF(ISERROR(VLOOKUP($B7, GPIO!$A:$L, 11, FALSE)), "", VLOOKUP($B7, GPIO!$A:$L, 11, FALSE))</f>
        <v>IO_IN</v>
      </c>
      <c r="F7" s="7" t="str">
        <f>IF(ISERROR(VLOOKUP($B7, GPIO!$A:$L, 12, FALSE)), "", VLOOKUP($B7, GPIO!$A:$L, 12, FALSE))</f>
        <v>Car Accessory Signal</v>
      </c>
    </row>
    <row r="8" spans="1:6" x14ac:dyDescent="0.25">
      <c r="A8" s="4">
        <f t="shared" si="0"/>
        <v>7</v>
      </c>
      <c r="B8" s="2">
        <v>13</v>
      </c>
      <c r="C8" s="2">
        <f>IF(ISERROR(VLOOKUP($B8, GPIO!$A:$L, 2, FALSE)), "", VLOOKUP($B8, GPIO!$A:$L, 2, FALSE))</f>
        <v>27</v>
      </c>
      <c r="D8" s="2">
        <f>IF(ISERROR(VLOOKUP($B8, GPIO!$A:$L, 3, FALSE)), "", VLOOKUP($B8, GPIO!$A:$L, 3, FALSE))</f>
        <v>2</v>
      </c>
      <c r="E8" s="5" t="str">
        <f>IF(ISERROR(VLOOKUP($B8, GPIO!$A:$L, 11, FALSE)), "", VLOOKUP($B8, GPIO!$A:$L, 11, FALSE))</f>
        <v>IO_OUT</v>
      </c>
      <c r="F8" s="7" t="str">
        <f>IF(ISERROR(VLOOKUP($B8, GPIO!$A:$L, 12, FALSE)), "", VLOOKUP($B8, GPIO!$A:$L, 12, FALSE))</f>
        <v>Amp Remote Enable Signal</v>
      </c>
    </row>
    <row r="9" spans="1:6" x14ac:dyDescent="0.25">
      <c r="A9" s="4">
        <f t="shared" si="0"/>
        <v>8</v>
      </c>
      <c r="C9" s="2" t="str">
        <f>IF(ISERROR(VLOOKUP($B9, GPIO!$A:$L, 2, FALSE)), "", VLOOKUP($B9, GPIO!$A:$L, 2, FALSE))</f>
        <v/>
      </c>
      <c r="D9" s="2" t="str">
        <f>IF(ISERROR(VLOOKUP($B9, GPIO!$A:$L, 3, FALSE)), "", VLOOKUP($B9, GPIO!$A:$L, 3, FALSE))</f>
        <v/>
      </c>
      <c r="E9" s="5" t="s">
        <v>130</v>
      </c>
      <c r="F9" s="7" t="s">
        <v>126</v>
      </c>
    </row>
    <row r="10" spans="1:6" x14ac:dyDescent="0.25">
      <c r="A10" s="4">
        <f t="shared" si="0"/>
        <v>9</v>
      </c>
      <c r="C10" s="2" t="str">
        <f>IF(ISERROR(VLOOKUP($B10, GPIO!$A:$L, 2, FALSE)), "", VLOOKUP($B10, GPIO!$A:$L, 2, FALSE))</f>
        <v/>
      </c>
      <c r="D10" s="2" t="str">
        <f>IF(ISERROR(VLOOKUP($B10, GPIO!$A:$L, 3, FALSE)), "", VLOOKUP($B10, GPIO!$A:$L, 3, FALSE))</f>
        <v/>
      </c>
      <c r="E10" s="5" t="s">
        <v>130</v>
      </c>
      <c r="F10" s="7" t="s">
        <v>127</v>
      </c>
    </row>
    <row r="11" spans="1:6" x14ac:dyDescent="0.25">
      <c r="A11" s="4">
        <f t="shared" si="0"/>
        <v>10</v>
      </c>
      <c r="C11" s="2" t="str">
        <f>IF(ISERROR(VLOOKUP($B11, GPIO!$A:$L, 2, FALSE)), "", VLOOKUP($B11, GPIO!$A:$L, 2, FALSE))</f>
        <v/>
      </c>
      <c r="D11" s="2" t="str">
        <f>IF(ISERROR(VLOOKUP($B11, GPIO!$A:$L, 3, FALSE)), "", VLOOKUP($B11, GPIO!$A:$L, 3, FALSE))</f>
        <v/>
      </c>
      <c r="E11" s="5" t="s">
        <v>130</v>
      </c>
      <c r="F11" s="7" t="s">
        <v>128</v>
      </c>
    </row>
    <row r="12" spans="1:6" x14ac:dyDescent="0.25">
      <c r="A12" s="4">
        <f t="shared" si="0"/>
        <v>11</v>
      </c>
      <c r="C12" s="2" t="str">
        <f>IF(ISERROR(VLOOKUP($B12, GPIO!$A:$L, 2, FALSE)), "", VLOOKUP($B12, GPIO!$A:$L, 2, FALSE))</f>
        <v/>
      </c>
      <c r="D12" s="2" t="str">
        <f>IF(ISERROR(VLOOKUP($B12, GPIO!$A:$L, 3, FALSE)), "", VLOOKUP($B12, GPIO!$A:$L, 3, FALSE))</f>
        <v/>
      </c>
      <c r="E12" s="5" t="s">
        <v>130</v>
      </c>
      <c r="F12" s="7" t="s">
        <v>129</v>
      </c>
    </row>
    <row r="13" spans="1:6" x14ac:dyDescent="0.25">
      <c r="A13" s="4">
        <f t="shared" si="0"/>
        <v>12</v>
      </c>
      <c r="B13" s="2">
        <v>3</v>
      </c>
      <c r="C13" s="2">
        <f>IF(ISERROR(VLOOKUP($B13, GPIO!$A:$L, 2, FALSE)), "", VLOOKUP($B13, GPIO!$A:$L, 2, FALSE))</f>
        <v>2</v>
      </c>
      <c r="D13" s="2">
        <f>IF(ISERROR(VLOOKUP($B13, GPIO!$A:$L, 3, FALSE)), "", VLOOKUP($B13, GPIO!$A:$L, 3, FALSE))</f>
        <v>8</v>
      </c>
      <c r="E13" s="5" t="str">
        <f>IF(ISERROR(VLOOKUP($B13, GPIO!$A:$L, 11, FALSE)), "", VLOOKUP($B13, GPIO!$A:$L, 11, FALSE))</f>
        <v>I2C1</v>
      </c>
      <c r="F13" s="7" t="str">
        <f>IF(ISERROR(VLOOKUP($B13, GPIO!$A:$L, 12, FALSE)), "", VLOOKUP($B13, GPIO!$A:$L, 12, FALSE))</f>
        <v>I2C Bus in Car</v>
      </c>
    </row>
    <row r="14" spans="1:6" x14ac:dyDescent="0.25">
      <c r="A14" s="4">
        <f t="shared" si="0"/>
        <v>13</v>
      </c>
      <c r="B14" s="2">
        <v>5</v>
      </c>
      <c r="C14" s="2">
        <f>IF(ISERROR(VLOOKUP($B14, GPIO!$A:$L, 2, FALSE)), "", VLOOKUP($B14, GPIO!$A:$L, 2, FALSE))</f>
        <v>3</v>
      </c>
      <c r="D14" s="2">
        <f>IF(ISERROR(VLOOKUP($B14, GPIO!$A:$L, 3, FALSE)), "", VLOOKUP($B14, GPIO!$A:$L, 3, FALSE))</f>
        <v>9</v>
      </c>
      <c r="E14" s="5" t="str">
        <f>IF(ISERROR(VLOOKUP($B14, GPIO!$A:$L, 11, FALSE)), "", VLOOKUP($B14, GPIO!$A:$L, 11, FALSE))</f>
        <v>I2C1</v>
      </c>
      <c r="F14" s="7" t="str">
        <f>IF(ISERROR(VLOOKUP($B14, GPIO!$A:$L, 12, FALSE)), "", VLOOKUP($B14, GPIO!$A:$L, 12, FALSE))</f>
        <v>I2C Bus in Car</v>
      </c>
    </row>
    <row r="15" spans="1:6" x14ac:dyDescent="0.25">
      <c r="A15" s="4">
        <f t="shared" si="0"/>
        <v>14</v>
      </c>
      <c r="B15" s="2">
        <v>39</v>
      </c>
      <c r="E15" s="5" t="str">
        <f>IF(ISERROR(VLOOKUP($B15, GPIO!$A:$L, 11, FALSE)), "", VLOOKUP($B15, GPIO!$A:$L, 11, FALSE))</f>
        <v>GND</v>
      </c>
      <c r="F15" s="7" t="str">
        <f>IF(ISERROR(VLOOKUP($B15, GPIO!$A:$L, 12, FALSE)), "", VLOOKUP($B15, GPIO!$A:$L, 12, FALSE))</f>
        <v>GND</v>
      </c>
    </row>
    <row r="16" spans="1:6" x14ac:dyDescent="0.25">
      <c r="A16" s="4">
        <f t="shared" si="0"/>
        <v>15</v>
      </c>
      <c r="B16" s="2">
        <v>23</v>
      </c>
      <c r="C16" s="2">
        <f>IF(ISERROR(VLOOKUP($B16, GPIO!$A:$L, 2, FALSE)), "", VLOOKUP($B16, GPIO!$A:$L, 2, FALSE))</f>
        <v>11</v>
      </c>
      <c r="D16" s="2">
        <f>IF(ISERROR(VLOOKUP($B16, GPIO!$A:$L, 3, FALSE)), "", VLOOKUP($B16, GPIO!$A:$L, 3, FALSE))</f>
        <v>14</v>
      </c>
      <c r="E16" s="5" t="str">
        <f>IF(ISERROR(VLOOKUP($B16, GPIO!$A:$L, 11, FALSE)), "", VLOOKUP($B16, GPIO!$A:$L, 11, FALSE))</f>
        <v>SPI0</v>
      </c>
      <c r="F16" s="7" t="str">
        <f>IF(ISERROR(VLOOKUP($B16, GPIO!$A:$L, 12, FALSE)), "", VLOOKUP($B16, GPIO!$A:$L, 12, FALSE))</f>
        <v>SPI Bus in Car and Wireless</v>
      </c>
    </row>
    <row r="17" spans="1:6" x14ac:dyDescent="0.25">
      <c r="A17" s="4">
        <f t="shared" si="0"/>
        <v>16</v>
      </c>
      <c r="B17" s="2">
        <v>21</v>
      </c>
      <c r="C17" s="2">
        <f>IF(ISERROR(VLOOKUP($B17, GPIO!$A:$L, 2, FALSE)), "", VLOOKUP($B17, GPIO!$A:$L, 2, FALSE))</f>
        <v>9</v>
      </c>
      <c r="D17" s="2">
        <f>IF(ISERROR(VLOOKUP($B17, GPIO!$A:$L, 3, FALSE)), "", VLOOKUP($B17, GPIO!$A:$L, 3, FALSE))</f>
        <v>13</v>
      </c>
      <c r="E17" s="5" t="str">
        <f>IF(ISERROR(VLOOKUP($B17, GPIO!$A:$L, 11, FALSE)), "", VLOOKUP($B17, GPIO!$A:$L, 11, FALSE))</f>
        <v>SPI0</v>
      </c>
      <c r="F17" s="7" t="str">
        <f>IF(ISERROR(VLOOKUP($B17, GPIO!$A:$L, 12, FALSE)), "", VLOOKUP($B17, GPIO!$A:$L, 12, FALSE))</f>
        <v>SPI Bus in Car and Wireless</v>
      </c>
    </row>
    <row r="18" spans="1:6" x14ac:dyDescent="0.25">
      <c r="A18" s="4">
        <f t="shared" si="0"/>
        <v>17</v>
      </c>
      <c r="B18" s="2">
        <v>19</v>
      </c>
      <c r="C18" s="2">
        <f>IF(ISERROR(VLOOKUP($B18, GPIO!$A:$L, 2, FALSE)), "", VLOOKUP($B18, GPIO!$A:$L, 2, FALSE))</f>
        <v>10</v>
      </c>
      <c r="D18" s="2">
        <f>IF(ISERROR(VLOOKUP($B18, GPIO!$A:$L, 3, FALSE)), "", VLOOKUP($B18, GPIO!$A:$L, 3, FALSE))</f>
        <v>12</v>
      </c>
      <c r="E18" s="5" t="str">
        <f>IF(ISERROR(VLOOKUP($B18, GPIO!$A:$L, 11, FALSE)), "", VLOOKUP($B18, GPIO!$A:$L, 11, FALSE))</f>
        <v>SPI0</v>
      </c>
      <c r="F18" s="7" t="str">
        <f>IF(ISERROR(VLOOKUP($B18, GPIO!$A:$L, 12, FALSE)), "", VLOOKUP($B18, GPIO!$A:$L, 12, FALSE))</f>
        <v>SPI Bus in Car and Wireless</v>
      </c>
    </row>
    <row r="19" spans="1:6" x14ac:dyDescent="0.25">
      <c r="A19" s="4">
        <f t="shared" si="0"/>
        <v>18</v>
      </c>
      <c r="B19" s="2">
        <v>24</v>
      </c>
      <c r="C19" s="2">
        <f>IF(ISERROR(VLOOKUP($B19, GPIO!$A:$L, 2, FALSE)), "", VLOOKUP($B19, GPIO!$A:$L, 2, FALSE))</f>
        <v>8</v>
      </c>
      <c r="D19" s="2">
        <f>IF(ISERROR(VLOOKUP($B19, GPIO!$A:$L, 3, FALSE)), "", VLOOKUP($B19, GPIO!$A:$L, 3, FALSE))</f>
        <v>10</v>
      </c>
      <c r="E19" s="5" t="str">
        <f>IF(ISERROR(VLOOKUP($B19, GPIO!$A:$L, 11, FALSE)), "", VLOOKUP($B19, GPIO!$A:$L, 11, FALSE))</f>
        <v>SPI0</v>
      </c>
      <c r="F19" s="7" t="str">
        <f>IF(ISERROR(VLOOKUP($B19, GPIO!$A:$L, 12, FALSE)), "", VLOOKUP($B19, GPIO!$A:$L, 12, FALSE))</f>
        <v>SPI Bus in Car</v>
      </c>
    </row>
    <row r="20" spans="1:6" x14ac:dyDescent="0.25">
      <c r="A20" s="4">
        <f t="shared" si="0"/>
        <v>19</v>
      </c>
      <c r="B20" s="2">
        <v>29</v>
      </c>
      <c r="C20" s="2">
        <f>IF(ISERROR(VLOOKUP($B20, GPIO!$A:$L, 2, FALSE)), "", VLOOKUP($B20, GPIO!$A:$L, 2, FALSE))</f>
        <v>5</v>
      </c>
      <c r="D20" s="2">
        <f>IF(ISERROR(VLOOKUP($B20, GPIO!$A:$L, 3, FALSE)), "", VLOOKUP($B20, GPIO!$A:$L, 3, FALSE))</f>
        <v>21</v>
      </c>
      <c r="E20" s="5" t="str">
        <f>IF(ISERROR(VLOOKUP($B20, GPIO!$A:$L, 11, FALSE)), "", VLOOKUP($B20, GPIO!$A:$L, 11, FALSE))</f>
        <v>IO_IN</v>
      </c>
      <c r="F20" s="7" t="str">
        <f>IF(ISERROR(VLOOKUP($B20, GPIO!$A:$L, 12, FALSE)), "", VLOOKUP($B20, GPIO!$A:$L, 12, FALSE))</f>
        <v>Floor Pedal Switch</v>
      </c>
    </row>
    <row r="21" spans="1:6" x14ac:dyDescent="0.25">
      <c r="A21" s="4">
        <f t="shared" si="0"/>
        <v>20</v>
      </c>
      <c r="B21" s="2">
        <v>16</v>
      </c>
      <c r="C21" s="2">
        <f>IF(ISERROR(VLOOKUP($B21, GPIO!$A:$L, 2, FALSE)), "", VLOOKUP($B21, GPIO!$A:$L, 2, FALSE))</f>
        <v>23</v>
      </c>
      <c r="D21" s="2">
        <f>IF(ISERROR(VLOOKUP($B21, GPIO!$A:$L, 3, FALSE)), "", VLOOKUP($B21, GPIO!$A:$L, 3, FALSE))</f>
        <v>4</v>
      </c>
      <c r="E21" s="5" t="str">
        <f>IF(ISERROR(VLOOKUP($B21, GPIO!$A:$L, 11, FALSE)), "", VLOOKUP($B21, GPIO!$A:$L, 11, FALSE))</f>
        <v>IO_IN</v>
      </c>
      <c r="F21" s="7" t="str">
        <f>IF(ISERROR(VLOOKUP($B21, GPIO!$A:$L, 12, FALSE)), "", VLOOKUP($B21, GPIO!$A:$L, 12, FALSE))</f>
        <v>Left Trigger Behind Steering Wheel</v>
      </c>
    </row>
    <row r="22" spans="1:6" x14ac:dyDescent="0.25">
      <c r="A22" s="4">
        <f t="shared" si="0"/>
        <v>21</v>
      </c>
      <c r="B22" s="2">
        <v>15</v>
      </c>
      <c r="C22" s="2">
        <f>IF(ISERROR(VLOOKUP($B22, GPIO!$A:$L, 2, FALSE)), "", VLOOKUP($B22, GPIO!$A:$L, 2, FALSE))</f>
        <v>22</v>
      </c>
      <c r="D22" s="2">
        <f>IF(ISERROR(VLOOKUP($B22, GPIO!$A:$L, 3, FALSE)), "", VLOOKUP($B22, GPIO!$A:$L, 3, FALSE))</f>
        <v>3</v>
      </c>
      <c r="E22" s="5" t="str">
        <f>IF(ISERROR(VLOOKUP($B22, GPIO!$A:$L, 11, FALSE)), "", VLOOKUP($B22, GPIO!$A:$L, 11, FALSE))</f>
        <v>IO_IN</v>
      </c>
      <c r="F22" s="7" t="str">
        <f>IF(ISERROR(VLOOKUP($B22, GPIO!$A:$L, 12, FALSE)), "", VLOOKUP($B22, GPIO!$A:$L, 12, FALSE))</f>
        <v>Right Trigger Behind Steering Wheel</v>
      </c>
    </row>
    <row r="23" spans="1:6" x14ac:dyDescent="0.25">
      <c r="A23" s="4">
        <f t="shared" si="0"/>
        <v>22</v>
      </c>
      <c r="C23" s="2" t="str">
        <f>IF(ISERROR(VLOOKUP($B23, GPIO!$A:$L, 2, FALSE)), "", VLOOKUP($B23, GPIO!$A:$L, 2, FALSE))</f>
        <v/>
      </c>
      <c r="D23" s="2" t="str">
        <f>IF(ISERROR(VLOOKUP($B23, GPIO!$A:$L, 3, FALSE)), "", VLOOKUP($B23, GPIO!$A:$L, 3, FALSE))</f>
        <v/>
      </c>
      <c r="E23" s="5" t="s">
        <v>130</v>
      </c>
      <c r="F23" s="7" t="s">
        <v>131</v>
      </c>
    </row>
    <row r="24" spans="1:6" x14ac:dyDescent="0.25">
      <c r="A24" s="4">
        <f t="shared" si="0"/>
        <v>23</v>
      </c>
      <c r="C24" s="2" t="str">
        <f>IF(ISERROR(VLOOKUP($B24, GPIO!$A:$L, 2, FALSE)), "", VLOOKUP($B24, GPIO!$A:$L, 2, FALSE))</f>
        <v/>
      </c>
      <c r="D24" s="2" t="str">
        <f>IF(ISERROR(VLOOKUP($B24, GPIO!$A:$L, 3, FALSE)), "", VLOOKUP($B24, GPIO!$A:$L, 3, FALSE))</f>
        <v/>
      </c>
      <c r="E24" s="5" t="s">
        <v>130</v>
      </c>
      <c r="F24" s="7" t="s">
        <v>132</v>
      </c>
    </row>
    <row r="25" spans="1:6" x14ac:dyDescent="0.25">
      <c r="A25" s="4">
        <f t="shared" si="0"/>
        <v>24</v>
      </c>
      <c r="C25" s="2" t="str">
        <f>IF(ISERROR(VLOOKUP($B25, GPIO!$A:$L, 2, FALSE)), "", VLOOKUP($B25, GPIO!$A:$L, 2, FALSE))</f>
        <v/>
      </c>
      <c r="D25" s="2" t="str">
        <f>IF(ISERROR(VLOOKUP($B25, GPIO!$A:$L, 3, FALSE)), "", VLOOKUP($B25, GPIO!$A:$L, 3, FALSE))</f>
        <v/>
      </c>
      <c r="E25" s="5" t="s">
        <v>130</v>
      </c>
      <c r="F25" s="7" t="s">
        <v>133</v>
      </c>
    </row>
    <row r="26" spans="1:6" x14ac:dyDescent="0.25">
      <c r="A26" s="4">
        <f t="shared" si="0"/>
        <v>25</v>
      </c>
      <c r="C26" s="2" t="str">
        <f>IF(ISERROR(VLOOKUP($B26, GPIO!$A:$L, 2, FALSE)), "", VLOOKUP($B26, GPIO!$A:$L, 2, FALSE))</f>
        <v/>
      </c>
      <c r="D26" s="2" t="str">
        <f>IF(ISERROR(VLOOKUP($B26, GPIO!$A:$L, 3, FALSE)), "", VLOOKUP($B26, GPIO!$A:$L, 3, FALSE))</f>
        <v/>
      </c>
      <c r="E26" s="5" t="s">
        <v>130</v>
      </c>
      <c r="F26" s="7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8" sqref="E8"/>
    </sheetView>
  </sheetViews>
  <sheetFormatPr defaultRowHeight="15" x14ac:dyDescent="0.25"/>
  <cols>
    <col min="5" max="5" width="11.28515625" bestFit="1" customWidth="1"/>
    <col min="6" max="6" width="15.5703125" bestFit="1" customWidth="1"/>
    <col min="7" max="7" width="16.7109375" bestFit="1" customWidth="1"/>
    <col min="8" max="8" width="11.285156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33</v>
      </c>
      <c r="D1" t="s">
        <v>34</v>
      </c>
      <c r="E1" t="s">
        <v>4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>
        <v>3</v>
      </c>
      <c r="B2">
        <v>2</v>
      </c>
      <c r="C2">
        <v>0</v>
      </c>
      <c r="D2" t="s">
        <v>35</v>
      </c>
      <c r="E2" t="s">
        <v>40</v>
      </c>
      <c r="F2" t="s">
        <v>41</v>
      </c>
    </row>
    <row r="3" spans="1:9" x14ac:dyDescent="0.25">
      <c r="A3">
        <v>5</v>
      </c>
      <c r="B3">
        <v>3</v>
      </c>
      <c r="C3">
        <v>0</v>
      </c>
      <c r="D3" t="s">
        <v>35</v>
      </c>
      <c r="E3" t="s">
        <v>42</v>
      </c>
      <c r="F3" t="s">
        <v>43</v>
      </c>
    </row>
    <row r="4" spans="1:9" x14ac:dyDescent="0.25">
      <c r="A4">
        <v>7</v>
      </c>
      <c r="B4">
        <v>4</v>
      </c>
      <c r="C4">
        <v>0</v>
      </c>
      <c r="D4" t="s">
        <v>35</v>
      </c>
      <c r="E4" t="s">
        <v>14</v>
      </c>
      <c r="F4" t="s">
        <v>44</v>
      </c>
      <c r="I4" t="s">
        <v>45</v>
      </c>
    </row>
    <row r="5" spans="1:9" x14ac:dyDescent="0.25">
      <c r="A5">
        <v>8</v>
      </c>
      <c r="B5">
        <v>14</v>
      </c>
      <c r="C5">
        <v>0</v>
      </c>
      <c r="D5" t="s">
        <v>54</v>
      </c>
      <c r="E5" t="s">
        <v>62</v>
      </c>
      <c r="F5" t="s">
        <v>63</v>
      </c>
      <c r="I5" t="s">
        <v>64</v>
      </c>
    </row>
    <row r="6" spans="1:9" x14ac:dyDescent="0.25">
      <c r="A6">
        <v>10</v>
      </c>
      <c r="B6">
        <v>15</v>
      </c>
      <c r="C6">
        <v>0</v>
      </c>
      <c r="D6" t="s">
        <v>54</v>
      </c>
      <c r="E6" t="s">
        <v>65</v>
      </c>
      <c r="F6" t="s">
        <v>66</v>
      </c>
      <c r="I6" t="s">
        <v>67</v>
      </c>
    </row>
    <row r="7" spans="1:9" x14ac:dyDescent="0.25">
      <c r="A7">
        <v>11</v>
      </c>
      <c r="B7">
        <v>17</v>
      </c>
      <c r="C7">
        <v>0</v>
      </c>
      <c r="D7" t="s">
        <v>54</v>
      </c>
      <c r="F7" t="s">
        <v>72</v>
      </c>
      <c r="G7" t="s">
        <v>73</v>
      </c>
      <c r="H7" t="s">
        <v>74</v>
      </c>
      <c r="I7" t="s">
        <v>75</v>
      </c>
    </row>
    <row r="8" spans="1:9" x14ac:dyDescent="0.25">
      <c r="A8">
        <v>12</v>
      </c>
      <c r="B8">
        <v>18</v>
      </c>
      <c r="C8">
        <v>0</v>
      </c>
      <c r="D8" t="s">
        <v>54</v>
      </c>
      <c r="E8" t="s">
        <v>76</v>
      </c>
      <c r="F8" t="s">
        <v>77</v>
      </c>
      <c r="G8" t="s">
        <v>78</v>
      </c>
      <c r="H8" t="s">
        <v>79</v>
      </c>
      <c r="I8" t="s">
        <v>23</v>
      </c>
    </row>
    <row r="9" spans="1:9" x14ac:dyDescent="0.25">
      <c r="A9">
        <v>13</v>
      </c>
      <c r="B9">
        <v>27</v>
      </c>
      <c r="C9">
        <v>0</v>
      </c>
      <c r="D9" t="s">
        <v>54</v>
      </c>
      <c r="G9" t="s">
        <v>100</v>
      </c>
      <c r="H9" t="s">
        <v>59</v>
      </c>
    </row>
    <row r="10" spans="1:9" x14ac:dyDescent="0.25">
      <c r="A10">
        <v>15</v>
      </c>
      <c r="B10">
        <v>22</v>
      </c>
      <c r="C10">
        <v>0</v>
      </c>
      <c r="D10" t="s">
        <v>54</v>
      </c>
      <c r="F10" t="s">
        <v>90</v>
      </c>
      <c r="G10" t="s">
        <v>91</v>
      </c>
      <c r="H10" t="s">
        <v>92</v>
      </c>
    </row>
    <row r="11" spans="1:9" x14ac:dyDescent="0.25">
      <c r="A11">
        <v>16</v>
      </c>
      <c r="B11">
        <v>23</v>
      </c>
      <c r="C11">
        <v>0</v>
      </c>
      <c r="D11" t="s">
        <v>54</v>
      </c>
      <c r="F11" t="s">
        <v>93</v>
      </c>
      <c r="G11" t="s">
        <v>94</v>
      </c>
      <c r="H11" t="s">
        <v>49</v>
      </c>
    </row>
    <row r="12" spans="1:9" x14ac:dyDescent="0.25">
      <c r="A12">
        <v>18</v>
      </c>
      <c r="B12">
        <v>24</v>
      </c>
      <c r="C12">
        <v>0</v>
      </c>
      <c r="D12" t="s">
        <v>54</v>
      </c>
      <c r="F12" t="s">
        <v>95</v>
      </c>
      <c r="G12" t="s">
        <v>96</v>
      </c>
      <c r="H12" t="s">
        <v>47</v>
      </c>
    </row>
    <row r="13" spans="1:9" x14ac:dyDescent="0.25">
      <c r="A13">
        <v>19</v>
      </c>
      <c r="B13">
        <v>10</v>
      </c>
      <c r="C13">
        <v>0</v>
      </c>
      <c r="D13" t="s">
        <v>54</v>
      </c>
      <c r="E13" t="s">
        <v>17</v>
      </c>
      <c r="F13" t="s">
        <v>56</v>
      </c>
    </row>
    <row r="14" spans="1:9" x14ac:dyDescent="0.25">
      <c r="A14">
        <v>21</v>
      </c>
      <c r="B14">
        <v>9</v>
      </c>
      <c r="C14">
        <v>0</v>
      </c>
      <c r="D14" t="s">
        <v>54</v>
      </c>
      <c r="E14" t="s">
        <v>18</v>
      </c>
      <c r="F14" t="s">
        <v>55</v>
      </c>
    </row>
    <row r="15" spans="1:9" x14ac:dyDescent="0.25">
      <c r="A15">
        <v>22</v>
      </c>
      <c r="B15">
        <v>25</v>
      </c>
      <c r="C15">
        <v>0</v>
      </c>
      <c r="D15" t="s">
        <v>54</v>
      </c>
      <c r="F15" t="s">
        <v>97</v>
      </c>
      <c r="G15" t="s">
        <v>98</v>
      </c>
      <c r="H15" t="s">
        <v>61</v>
      </c>
    </row>
    <row r="16" spans="1:9" x14ac:dyDescent="0.25">
      <c r="A16">
        <v>23</v>
      </c>
      <c r="B16">
        <v>11</v>
      </c>
      <c r="C16">
        <v>0</v>
      </c>
      <c r="D16" t="s">
        <v>54</v>
      </c>
      <c r="E16" t="s">
        <v>20</v>
      </c>
      <c r="F16" t="s">
        <v>57</v>
      </c>
    </row>
    <row r="17" spans="1:9" x14ac:dyDescent="0.25">
      <c r="A17">
        <v>24</v>
      </c>
      <c r="B17">
        <v>8</v>
      </c>
      <c r="C17">
        <v>0</v>
      </c>
      <c r="D17" t="s">
        <v>35</v>
      </c>
      <c r="E17" t="s">
        <v>52</v>
      </c>
      <c r="F17" t="s">
        <v>53</v>
      </c>
    </row>
    <row r="18" spans="1:9" x14ac:dyDescent="0.25">
      <c r="A18">
        <v>26</v>
      </c>
      <c r="B18">
        <v>7</v>
      </c>
      <c r="C18">
        <v>0</v>
      </c>
      <c r="D18" t="s">
        <v>35</v>
      </c>
      <c r="E18" t="s">
        <v>50</v>
      </c>
      <c r="F18" t="s">
        <v>51</v>
      </c>
    </row>
    <row r="19" spans="1:9" x14ac:dyDescent="0.25">
      <c r="A19">
        <v>27</v>
      </c>
      <c r="B19">
        <v>0</v>
      </c>
      <c r="C19">
        <v>0</v>
      </c>
      <c r="D19" t="s">
        <v>35</v>
      </c>
      <c r="E19" t="s">
        <v>36</v>
      </c>
      <c r="F19" t="s">
        <v>37</v>
      </c>
    </row>
    <row r="20" spans="1:9" x14ac:dyDescent="0.25">
      <c r="A20">
        <v>28</v>
      </c>
      <c r="B20">
        <v>1</v>
      </c>
      <c r="C20">
        <v>0</v>
      </c>
      <c r="D20" t="s">
        <v>35</v>
      </c>
      <c r="E20" t="s">
        <v>38</v>
      </c>
      <c r="F20" t="s">
        <v>39</v>
      </c>
    </row>
    <row r="21" spans="1:9" x14ac:dyDescent="0.25">
      <c r="A21">
        <v>29</v>
      </c>
      <c r="B21">
        <v>5</v>
      </c>
      <c r="C21">
        <v>0</v>
      </c>
      <c r="D21" t="s">
        <v>35</v>
      </c>
      <c r="E21" t="s">
        <v>21</v>
      </c>
      <c r="F21" t="s">
        <v>46</v>
      </c>
      <c r="I21" t="s">
        <v>47</v>
      </c>
    </row>
    <row r="22" spans="1:9" x14ac:dyDescent="0.25">
      <c r="A22">
        <v>31</v>
      </c>
      <c r="B22">
        <v>6</v>
      </c>
      <c r="C22">
        <v>0</v>
      </c>
      <c r="D22" t="s">
        <v>35</v>
      </c>
      <c r="E22" t="s">
        <v>22</v>
      </c>
      <c r="F22" t="s">
        <v>48</v>
      </c>
      <c r="I22" t="s">
        <v>49</v>
      </c>
    </row>
    <row r="23" spans="1:9" x14ac:dyDescent="0.25">
      <c r="A23">
        <v>32</v>
      </c>
      <c r="B23">
        <v>12</v>
      </c>
      <c r="C23">
        <v>0</v>
      </c>
      <c r="D23" t="s">
        <v>54</v>
      </c>
      <c r="E23" t="s">
        <v>23</v>
      </c>
      <c r="F23" t="s">
        <v>58</v>
      </c>
      <c r="I23" t="s">
        <v>59</v>
      </c>
    </row>
    <row r="24" spans="1:9" x14ac:dyDescent="0.25">
      <c r="A24">
        <v>33</v>
      </c>
      <c r="B24">
        <v>13</v>
      </c>
      <c r="C24">
        <v>0</v>
      </c>
      <c r="D24" t="s">
        <v>54</v>
      </c>
      <c r="E24" t="s">
        <v>24</v>
      </c>
      <c r="F24" t="s">
        <v>60</v>
      </c>
      <c r="I24" t="s">
        <v>61</v>
      </c>
    </row>
    <row r="25" spans="1:9" x14ac:dyDescent="0.25">
      <c r="A25">
        <v>35</v>
      </c>
      <c r="B25">
        <v>19</v>
      </c>
      <c r="C25">
        <v>0</v>
      </c>
      <c r="D25" t="s">
        <v>54</v>
      </c>
      <c r="E25" t="s">
        <v>80</v>
      </c>
      <c r="F25" t="s">
        <v>81</v>
      </c>
      <c r="G25" t="s">
        <v>82</v>
      </c>
      <c r="H25" t="s">
        <v>83</v>
      </c>
      <c r="I25" t="s">
        <v>24</v>
      </c>
    </row>
    <row r="26" spans="1:9" x14ac:dyDescent="0.25">
      <c r="A26">
        <v>36</v>
      </c>
      <c r="B26">
        <v>16</v>
      </c>
      <c r="C26">
        <v>0</v>
      </c>
      <c r="D26" t="s">
        <v>54</v>
      </c>
      <c r="F26" t="s">
        <v>68</v>
      </c>
      <c r="G26" t="s">
        <v>69</v>
      </c>
      <c r="H26" t="s">
        <v>70</v>
      </c>
      <c r="I26" t="s">
        <v>71</v>
      </c>
    </row>
    <row r="27" spans="1:9" x14ac:dyDescent="0.25">
      <c r="A27">
        <v>37</v>
      </c>
      <c r="B27">
        <v>26</v>
      </c>
      <c r="C27">
        <v>0</v>
      </c>
      <c r="D27" t="s">
        <v>54</v>
      </c>
      <c r="G27" t="s">
        <v>99</v>
      </c>
      <c r="H27" t="s">
        <v>45</v>
      </c>
    </row>
    <row r="28" spans="1:9" x14ac:dyDescent="0.25">
      <c r="A28">
        <v>38</v>
      </c>
      <c r="B28">
        <v>20</v>
      </c>
      <c r="C28">
        <v>0</v>
      </c>
      <c r="D28" t="s">
        <v>54</v>
      </c>
      <c r="E28" t="s">
        <v>11</v>
      </c>
      <c r="F28" t="s">
        <v>84</v>
      </c>
      <c r="G28" t="s">
        <v>85</v>
      </c>
      <c r="H28" t="s">
        <v>86</v>
      </c>
      <c r="I28" t="s">
        <v>14</v>
      </c>
    </row>
    <row r="29" spans="1:9" x14ac:dyDescent="0.25">
      <c r="A29">
        <v>40</v>
      </c>
      <c r="B29">
        <v>21</v>
      </c>
      <c r="C29">
        <v>0</v>
      </c>
      <c r="D29" t="s">
        <v>54</v>
      </c>
      <c r="E29" t="s">
        <v>10</v>
      </c>
      <c r="F29" t="s">
        <v>87</v>
      </c>
      <c r="G29" t="s">
        <v>88</v>
      </c>
      <c r="H29" t="s">
        <v>89</v>
      </c>
      <c r="I29" t="s">
        <v>21</v>
      </c>
    </row>
    <row r="30" spans="1:9" x14ac:dyDescent="0.25">
      <c r="B30">
        <v>28</v>
      </c>
      <c r="C30">
        <v>1</v>
      </c>
      <c r="D30" t="s">
        <v>101</v>
      </c>
      <c r="E30" t="s">
        <v>36</v>
      </c>
      <c r="F30" t="s">
        <v>37</v>
      </c>
    </row>
    <row r="31" spans="1:9" x14ac:dyDescent="0.25">
      <c r="B31">
        <v>29</v>
      </c>
      <c r="C31">
        <v>1</v>
      </c>
      <c r="D31" t="s">
        <v>101</v>
      </c>
      <c r="E31" t="s">
        <v>38</v>
      </c>
      <c r="F31" t="s">
        <v>39</v>
      </c>
    </row>
    <row r="32" spans="1:9" x14ac:dyDescent="0.25">
      <c r="B32">
        <v>30</v>
      </c>
      <c r="C32">
        <v>1</v>
      </c>
      <c r="D32" t="s">
        <v>54</v>
      </c>
      <c r="F32" t="s">
        <v>41</v>
      </c>
      <c r="G32" t="s">
        <v>69</v>
      </c>
      <c r="I32" t="s">
        <v>71</v>
      </c>
    </row>
    <row r="33" spans="2:9" x14ac:dyDescent="0.25">
      <c r="B33">
        <v>31</v>
      </c>
      <c r="C33">
        <v>1</v>
      </c>
      <c r="D33" t="s">
        <v>54</v>
      </c>
      <c r="F33" t="s">
        <v>43</v>
      </c>
      <c r="G33" t="s">
        <v>73</v>
      </c>
      <c r="I33" t="s">
        <v>75</v>
      </c>
    </row>
    <row r="34" spans="2:9" x14ac:dyDescent="0.25">
      <c r="B34">
        <v>32</v>
      </c>
      <c r="C34">
        <v>1</v>
      </c>
      <c r="D34" t="s">
        <v>54</v>
      </c>
      <c r="E34" t="s">
        <v>14</v>
      </c>
      <c r="F34" t="s">
        <v>44</v>
      </c>
      <c r="G34" t="s">
        <v>62</v>
      </c>
      <c r="I34" t="s">
        <v>64</v>
      </c>
    </row>
    <row r="35" spans="2:9" x14ac:dyDescent="0.25">
      <c r="B35">
        <v>33</v>
      </c>
      <c r="C35">
        <v>1</v>
      </c>
      <c r="D35" t="s">
        <v>54</v>
      </c>
      <c r="F35" t="s">
        <v>46</v>
      </c>
      <c r="G35" t="s">
        <v>65</v>
      </c>
      <c r="I35" t="s">
        <v>67</v>
      </c>
    </row>
    <row r="36" spans="2:9" x14ac:dyDescent="0.25">
      <c r="B36">
        <v>34</v>
      </c>
      <c r="C36">
        <v>1</v>
      </c>
      <c r="D36" t="s">
        <v>35</v>
      </c>
      <c r="E36" t="s">
        <v>14</v>
      </c>
      <c r="F36" t="s">
        <v>48</v>
      </c>
    </row>
    <row r="37" spans="2:9" x14ac:dyDescent="0.25">
      <c r="B37">
        <v>35</v>
      </c>
      <c r="C37">
        <v>1</v>
      </c>
      <c r="D37" t="s">
        <v>35</v>
      </c>
      <c r="E37" t="s">
        <v>50</v>
      </c>
      <c r="F37" t="s">
        <v>51</v>
      </c>
    </row>
    <row r="38" spans="2:9" x14ac:dyDescent="0.25">
      <c r="B38">
        <v>36</v>
      </c>
      <c r="C38">
        <v>1</v>
      </c>
      <c r="D38" t="s">
        <v>35</v>
      </c>
      <c r="E38" t="s">
        <v>52</v>
      </c>
      <c r="F38" t="s">
        <v>53</v>
      </c>
    </row>
    <row r="39" spans="2:9" x14ac:dyDescent="0.25">
      <c r="B39">
        <v>37</v>
      </c>
      <c r="C39">
        <v>1</v>
      </c>
      <c r="D39" t="s">
        <v>54</v>
      </c>
      <c r="E39" t="s">
        <v>18</v>
      </c>
      <c r="F39" t="s">
        <v>55</v>
      </c>
    </row>
    <row r="40" spans="2:9" x14ac:dyDescent="0.25">
      <c r="B40">
        <v>38</v>
      </c>
      <c r="C40">
        <v>1</v>
      </c>
      <c r="D40" t="s">
        <v>54</v>
      </c>
      <c r="E40" t="s">
        <v>17</v>
      </c>
      <c r="F40" t="s">
        <v>56</v>
      </c>
    </row>
    <row r="41" spans="2:9" x14ac:dyDescent="0.25">
      <c r="B41">
        <v>39</v>
      </c>
      <c r="C41">
        <v>1</v>
      </c>
      <c r="D41" t="s">
        <v>54</v>
      </c>
      <c r="E41" t="s">
        <v>20</v>
      </c>
      <c r="F41" t="s">
        <v>57</v>
      </c>
    </row>
    <row r="42" spans="2:9" x14ac:dyDescent="0.25">
      <c r="B42">
        <v>40</v>
      </c>
      <c r="C42">
        <v>1</v>
      </c>
      <c r="D42" t="s">
        <v>54</v>
      </c>
      <c r="E42" t="s">
        <v>23</v>
      </c>
      <c r="F42" t="s">
        <v>58</v>
      </c>
      <c r="H42" t="s">
        <v>102</v>
      </c>
      <c r="I42" t="s">
        <v>64</v>
      </c>
    </row>
    <row r="43" spans="2:9" x14ac:dyDescent="0.25">
      <c r="B43">
        <v>41</v>
      </c>
      <c r="C43">
        <v>1</v>
      </c>
      <c r="D43" t="s">
        <v>54</v>
      </c>
      <c r="E43" t="s">
        <v>24</v>
      </c>
      <c r="F43" t="s">
        <v>60</v>
      </c>
      <c r="H43" t="s">
        <v>103</v>
      </c>
      <c r="I43" t="s">
        <v>67</v>
      </c>
    </row>
    <row r="44" spans="2:9" x14ac:dyDescent="0.25">
      <c r="B44">
        <v>42</v>
      </c>
      <c r="C44">
        <v>1</v>
      </c>
      <c r="D44" t="s">
        <v>54</v>
      </c>
      <c r="E44" t="s">
        <v>21</v>
      </c>
      <c r="F44" t="s">
        <v>63</v>
      </c>
      <c r="H44" t="s">
        <v>104</v>
      </c>
      <c r="I44" t="s">
        <v>75</v>
      </c>
    </row>
    <row r="45" spans="2:9" x14ac:dyDescent="0.25">
      <c r="B45">
        <v>43</v>
      </c>
      <c r="C45">
        <v>1</v>
      </c>
      <c r="D45" t="s">
        <v>54</v>
      </c>
      <c r="E45" t="s">
        <v>22</v>
      </c>
      <c r="F45" t="s">
        <v>66</v>
      </c>
      <c r="H45" t="s">
        <v>105</v>
      </c>
      <c r="I45" t="s">
        <v>71</v>
      </c>
    </row>
    <row r="46" spans="2:9" x14ac:dyDescent="0.25">
      <c r="B46">
        <v>44</v>
      </c>
      <c r="C46">
        <v>1</v>
      </c>
      <c r="D46" t="s">
        <v>101</v>
      </c>
      <c r="E46" t="s">
        <v>21</v>
      </c>
      <c r="F46" t="s">
        <v>36</v>
      </c>
      <c r="H46" t="s">
        <v>106</v>
      </c>
    </row>
    <row r="47" spans="2:9" x14ac:dyDescent="0.25">
      <c r="B47">
        <v>45</v>
      </c>
      <c r="C47">
        <v>1</v>
      </c>
      <c r="D47" t="s">
        <v>101</v>
      </c>
      <c r="E47" t="s">
        <v>24</v>
      </c>
      <c r="F47" t="s">
        <v>38</v>
      </c>
      <c r="H47" t="s">
        <v>107</v>
      </c>
    </row>
    <row r="48" spans="2:9" x14ac:dyDescent="0.25">
      <c r="B48">
        <v>46</v>
      </c>
      <c r="C48">
        <v>2</v>
      </c>
      <c r="D48" t="s">
        <v>35</v>
      </c>
      <c r="G48" t="s">
        <v>108</v>
      </c>
    </row>
    <row r="49" spans="2:7" x14ac:dyDescent="0.25">
      <c r="B49">
        <v>47</v>
      </c>
      <c r="C49">
        <v>2</v>
      </c>
      <c r="D49" t="s">
        <v>35</v>
      </c>
      <c r="G49" t="s">
        <v>108</v>
      </c>
    </row>
    <row r="50" spans="2:7" x14ac:dyDescent="0.25">
      <c r="B50">
        <v>48</v>
      </c>
      <c r="C50">
        <v>2</v>
      </c>
      <c r="D50" t="s">
        <v>35</v>
      </c>
      <c r="G50" t="s">
        <v>108</v>
      </c>
    </row>
    <row r="51" spans="2:7" x14ac:dyDescent="0.25">
      <c r="B51">
        <v>49</v>
      </c>
      <c r="C51">
        <v>2</v>
      </c>
      <c r="D51" t="s">
        <v>35</v>
      </c>
      <c r="G51" t="s">
        <v>108</v>
      </c>
    </row>
    <row r="52" spans="2:7" x14ac:dyDescent="0.25">
      <c r="B52">
        <v>50</v>
      </c>
      <c r="C52">
        <v>2</v>
      </c>
      <c r="D52" t="s">
        <v>35</v>
      </c>
      <c r="G52" t="s">
        <v>108</v>
      </c>
    </row>
    <row r="53" spans="2:7" x14ac:dyDescent="0.25">
      <c r="B53">
        <v>51</v>
      </c>
      <c r="C53">
        <v>2</v>
      </c>
      <c r="D53" t="s">
        <v>35</v>
      </c>
      <c r="G53" t="s">
        <v>108</v>
      </c>
    </row>
    <row r="54" spans="2:7" x14ac:dyDescent="0.25">
      <c r="B54">
        <v>52</v>
      </c>
      <c r="C54">
        <v>2</v>
      </c>
      <c r="D54" t="s">
        <v>35</v>
      </c>
      <c r="G54" t="s">
        <v>108</v>
      </c>
    </row>
    <row r="55" spans="2:7" x14ac:dyDescent="0.25">
      <c r="B55">
        <v>53</v>
      </c>
      <c r="C55">
        <v>2</v>
      </c>
      <c r="D55" t="s">
        <v>35</v>
      </c>
      <c r="G55" t="s">
        <v>108</v>
      </c>
    </row>
  </sheetData>
  <sortState ref="A2:K55">
    <sortCondition ref="A2:A55"/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GPIO</vt:lpstr>
      <vt:lpstr>TVC25</vt:lpstr>
      <vt:lpstr>GPIO Alts</vt:lpstr>
    </vt:vector>
  </TitlesOfParts>
  <Company>Fire Born Arms,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Burgess</dc:creator>
  <cp:keywords>TIEVox;RPi</cp:keywords>
  <cp:lastModifiedBy>Jason Burgess</cp:lastModifiedBy>
  <dcterms:created xsi:type="dcterms:W3CDTF">2015-09-24T06:58:28Z</dcterms:created>
  <dcterms:modified xsi:type="dcterms:W3CDTF">2015-09-24T09:01:16Z</dcterms:modified>
</cp:coreProperties>
</file>