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_rels/chart1.xml.rels" ContentType="application/vnd.openxmlformats-package.relationships+xml"/>
  <Override PartName="/xl/charts/_rels/chart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Исходные данные" sheetId="1" state="visible" r:id="rId2"/>
    <sheet name="Расчет МНК" sheetId="2" state="visible" r:id="rId3"/>
    <sheet name="Решение СЛУ" sheetId="3" state="visible" r:id="rId4"/>
    <sheet name="Линия тренда" sheetId="4" state="visible" r:id="rId5"/>
    <sheet name="Прогноз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<sst xmlns="http://schemas.openxmlformats.org/spreadsheetml/2006/main" count="62" uniqueCount="42">
  <si>
    <t xml:space="preserve">Исходные данные</t>
  </si>
  <si>
    <t xml:space="preserve">t, год</t>
  </si>
  <si>
    <t xml:space="preserve">y, шт.</t>
  </si>
  <si>
    <t xml:space="preserve">Таблица для расчета сумм для МНК</t>
  </si>
  <si>
    <t xml:space="preserve">Для линии тренда:</t>
  </si>
  <si>
    <r>
      <rPr>
        <sz val="10"/>
        <rFont val="Times New Roman"/>
        <family val="1"/>
        <charset val="204"/>
      </rPr>
      <t xml:space="preserve">1/t</t>
    </r>
    <r>
      <rPr>
        <vertAlign val="subscript"/>
        <sz val="10"/>
        <rFont val="Times New Roman"/>
        <family val="1"/>
        <charset val="204"/>
      </rPr>
      <t xml:space="preserve">i</t>
    </r>
  </si>
  <si>
    <r>
      <rPr>
        <sz val="10"/>
        <rFont val="Times New Roman"/>
        <family val="1"/>
        <charset val="204"/>
      </rPr>
      <t xml:space="preserve">y</t>
    </r>
    <r>
      <rPr>
        <vertAlign val="subscript"/>
        <sz val="10"/>
        <rFont val="Times New Roman"/>
        <family val="1"/>
        <charset val="204"/>
      </rPr>
      <t xml:space="preserve">i</t>
    </r>
  </si>
  <si>
    <r>
      <rPr>
        <sz val="10"/>
        <rFont val="Times New Roman"/>
        <family val="1"/>
        <charset val="204"/>
      </rPr>
      <t xml:space="preserve">1/t</t>
    </r>
    <r>
      <rPr>
        <vertAlign val="superscript"/>
        <sz val="10"/>
        <rFont val="Times New Roman"/>
        <family val="1"/>
        <charset val="204"/>
      </rPr>
      <t xml:space="preserve">2</t>
    </r>
  </si>
  <si>
    <r>
      <rPr>
        <sz val="10"/>
        <rFont val="Times New Roman"/>
        <family val="1"/>
        <charset val="204"/>
      </rPr>
      <t xml:space="preserve">y</t>
    </r>
    <r>
      <rPr>
        <vertAlign val="subscript"/>
        <sz val="10"/>
        <rFont val="Times New Roman"/>
        <family val="1"/>
        <charset val="204"/>
      </rPr>
      <t xml:space="preserve">i</t>
    </r>
    <r>
      <rPr>
        <sz val="10"/>
        <rFont val="Times New Roman"/>
        <family val="1"/>
        <charset val="204"/>
      </rPr>
      <t xml:space="preserve">/x</t>
    </r>
    <r>
      <rPr>
        <vertAlign val="subscript"/>
        <sz val="10"/>
        <rFont val="Times New Roman"/>
        <family val="1"/>
        <charset val="204"/>
      </rPr>
      <t xml:space="preserve">i</t>
    </r>
  </si>
  <si>
    <t xml:space="preserve">Значения</t>
  </si>
  <si>
    <t xml:space="preserve">α</t>
  </si>
  <si>
    <t xml:space="preserve">β</t>
  </si>
  <si>
    <t xml:space="preserve">ɣ</t>
  </si>
  <si>
    <t xml:space="preserve">δ</t>
  </si>
  <si>
    <t xml:space="preserve">Σ</t>
  </si>
  <si>
    <t xml:space="preserve">Решение СЛУ методом Крамера</t>
  </si>
  <si>
    <t xml:space="preserve">Δ =</t>
  </si>
  <si>
    <t xml:space="preserve">=</t>
  </si>
  <si>
    <r>
      <rPr>
        <sz val="10"/>
        <rFont val="Times New Roman"/>
        <family val="1"/>
        <charset val="204"/>
      </rPr>
      <t xml:space="preserve">a = Δ</t>
    </r>
    <r>
      <rPr>
        <vertAlign val="subscript"/>
        <sz val="10"/>
        <rFont val="Times New Roman"/>
        <family val="1"/>
        <charset val="204"/>
      </rPr>
      <t xml:space="preserve">a</t>
    </r>
    <r>
      <rPr>
        <sz val="10"/>
        <rFont val="Times New Roman"/>
        <family val="1"/>
        <charset val="204"/>
      </rPr>
      <t xml:space="preserve">/Δ =</t>
    </r>
  </si>
  <si>
    <r>
      <rPr>
        <sz val="10"/>
        <rFont val="Times New Roman"/>
        <family val="1"/>
        <charset val="204"/>
      </rPr>
      <t xml:space="preserve">b = Δ</t>
    </r>
    <r>
      <rPr>
        <vertAlign val="subscript"/>
        <sz val="10"/>
        <rFont val="Times New Roman"/>
        <family val="1"/>
        <charset val="204"/>
      </rPr>
      <t xml:space="preserve">b</t>
    </r>
    <r>
      <rPr>
        <sz val="10"/>
        <rFont val="Times New Roman"/>
        <family val="1"/>
        <charset val="204"/>
      </rPr>
      <t xml:space="preserve">/Δ =</t>
    </r>
  </si>
  <si>
    <r>
      <rPr>
        <sz val="10"/>
        <rFont val="Times New Roman"/>
        <family val="1"/>
        <charset val="204"/>
      </rPr>
      <t xml:space="preserve">Δ</t>
    </r>
    <r>
      <rPr>
        <vertAlign val="subscript"/>
        <sz val="10"/>
        <rFont val="Times New Roman"/>
        <family val="1"/>
        <charset val="204"/>
      </rPr>
      <t xml:space="preserve">a</t>
    </r>
    <r>
      <rPr>
        <sz val="10"/>
        <rFont val="Times New Roman"/>
        <family val="1"/>
        <charset val="204"/>
      </rPr>
      <t xml:space="preserve"> =</t>
    </r>
  </si>
  <si>
    <r>
      <rPr>
        <sz val="10"/>
        <rFont val="Times New Roman"/>
        <family val="1"/>
        <charset val="204"/>
      </rPr>
      <t xml:space="preserve">Δ</t>
    </r>
    <r>
      <rPr>
        <vertAlign val="subscript"/>
        <sz val="10"/>
        <rFont val="Times New Roman"/>
        <family val="1"/>
        <charset val="204"/>
      </rPr>
      <t xml:space="preserve">b</t>
    </r>
    <r>
      <rPr>
        <sz val="10"/>
        <rFont val="Times New Roman"/>
        <family val="1"/>
        <charset val="204"/>
      </rPr>
      <t xml:space="preserve"> =</t>
    </r>
  </si>
  <si>
    <t xml:space="preserve">Значения линии тренда для построения графика </t>
  </si>
  <si>
    <t xml:space="preserve">t</t>
  </si>
  <si>
    <r>
      <rPr>
        <sz val="10"/>
        <rFont val="Times New Roman"/>
        <family val="1"/>
        <charset val="204"/>
      </rPr>
      <t xml:space="preserve">ŷ</t>
    </r>
    <r>
      <rPr>
        <vertAlign val="subscript"/>
        <sz val="10"/>
        <rFont val="Times New Roman"/>
        <family val="1"/>
        <charset val="204"/>
      </rPr>
      <t xml:space="preserve">t</t>
    </r>
  </si>
  <si>
    <t xml:space="preserve">Точечный прогноз:</t>
  </si>
  <si>
    <t xml:space="preserve">t =</t>
  </si>
  <si>
    <r>
      <rPr>
        <sz val="10"/>
        <rFont val="Times New Roman"/>
        <family val="1"/>
        <charset val="1"/>
      </rPr>
      <t xml:space="preserve">ŷ</t>
    </r>
    <r>
      <rPr>
        <vertAlign val="subscript"/>
        <sz val="10"/>
        <rFont val="Times New Roman"/>
        <family val="1"/>
        <charset val="1"/>
      </rPr>
      <t xml:space="preserve">t</t>
    </r>
    <r>
      <rPr>
        <sz val="10"/>
        <rFont val="Times New Roman"/>
        <family val="1"/>
        <charset val="1"/>
      </rPr>
      <t xml:space="preserve">  =</t>
    </r>
  </si>
  <si>
    <t xml:space="preserve">Интервальный прогноз:</t>
  </si>
  <si>
    <t xml:space="preserve">Квадраты отклонений:</t>
  </si>
  <si>
    <t xml:space="preserve">n</t>
  </si>
  <si>
    <r>
      <rPr>
        <sz val="10"/>
        <rFont val="Times New Roman"/>
        <family val="1"/>
        <charset val="1"/>
      </rPr>
      <t xml:space="preserve">e</t>
    </r>
    <r>
      <rPr>
        <vertAlign val="subscript"/>
        <sz val="10"/>
        <rFont val="Times New Roman"/>
        <family val="1"/>
        <charset val="1"/>
      </rPr>
      <t xml:space="preserve">t</t>
    </r>
  </si>
  <si>
    <t xml:space="preserve">m</t>
  </si>
  <si>
    <t xml:space="preserve">v  =</t>
  </si>
  <si>
    <t xml:space="preserve">p =</t>
  </si>
  <si>
    <r>
      <rPr>
        <sz val="10"/>
        <rFont val="Times New Roman"/>
        <family val="1"/>
        <charset val="1"/>
      </rPr>
      <t xml:space="preserve">t</t>
    </r>
    <r>
      <rPr>
        <vertAlign val="subscript"/>
        <sz val="10"/>
        <rFont val="Times New Roman"/>
        <family val="1"/>
        <charset val="1"/>
      </rPr>
      <t xml:space="preserve">α</t>
    </r>
  </si>
  <si>
    <r>
      <rPr>
        <sz val="10"/>
        <rFont val="Times New Roman"/>
        <family val="1"/>
        <charset val="1"/>
      </rPr>
      <t xml:space="preserve">S</t>
    </r>
    <r>
      <rPr>
        <vertAlign val="subscript"/>
        <sz val="10"/>
        <rFont val="Times New Roman"/>
        <family val="1"/>
        <charset val="1"/>
      </rPr>
      <t xml:space="preserve">y</t>
    </r>
    <r>
      <rPr>
        <vertAlign val="superscript"/>
        <sz val="10"/>
        <rFont val="Times New Roman"/>
        <family val="1"/>
        <charset val="1"/>
      </rPr>
      <t xml:space="preserve">2</t>
    </r>
  </si>
  <si>
    <t xml:space="preserve">Δ</t>
  </si>
  <si>
    <t xml:space="preserve">y =</t>
  </si>
  <si>
    <r>
      <rPr>
        <sz val="10"/>
        <color rgb="FFB2B2B2"/>
        <rFont val="Times New Roman"/>
        <family val="1"/>
        <charset val="204"/>
      </rPr>
      <t xml:space="preserve">ŷ</t>
    </r>
    <r>
      <rPr>
        <vertAlign val="subscript"/>
        <sz val="10"/>
        <color rgb="FFB2B2B2"/>
        <rFont val="Times New Roman"/>
        <family val="1"/>
        <charset val="204"/>
      </rPr>
      <t xml:space="preserve">7</t>
    </r>
  </si>
  <si>
    <r>
      <rPr>
        <sz val="10"/>
        <color rgb="FFB2B2B2"/>
        <rFont val="Times New Roman"/>
        <family val="1"/>
        <charset val="204"/>
      </rPr>
      <t xml:space="preserve">ŷ</t>
    </r>
    <r>
      <rPr>
        <vertAlign val="subscript"/>
        <sz val="10"/>
        <color rgb="FFB2B2B2"/>
        <rFont val="Times New Roman"/>
        <family val="1"/>
        <charset val="204"/>
      </rPr>
      <t xml:space="preserve">7</t>
    </r>
    <r>
      <rPr>
        <sz val="10"/>
        <color rgb="FFB2B2B2"/>
        <rFont val="Times New Roman"/>
        <family val="1"/>
        <charset val="204"/>
      </rPr>
      <t xml:space="preserve">+</t>
    </r>
    <r>
      <rPr>
        <sz val="10"/>
        <color rgb="FFB2B2B2"/>
        <rFont val="Times New Roman"/>
        <family val="1"/>
        <charset val="1"/>
      </rPr>
      <t xml:space="preserve">Δ</t>
    </r>
  </si>
  <si>
    <r>
      <rPr>
        <sz val="10"/>
        <color rgb="FFB2B2B2"/>
        <rFont val="Times New Roman"/>
        <family val="1"/>
        <charset val="204"/>
      </rPr>
      <t xml:space="preserve">ŷ</t>
    </r>
    <r>
      <rPr>
        <vertAlign val="subscript"/>
        <sz val="10"/>
        <color rgb="FFB2B2B2"/>
        <rFont val="Times New Roman"/>
        <family val="1"/>
        <charset val="204"/>
      </rPr>
      <t xml:space="preserve">7</t>
    </r>
    <r>
      <rPr>
        <sz val="10"/>
        <color rgb="FFB2B2B2"/>
        <rFont val="Times New Roman"/>
        <family val="1"/>
        <charset val="204"/>
      </rPr>
      <t xml:space="preserve">-</t>
    </r>
    <r>
      <rPr>
        <sz val="10"/>
        <color rgb="FFB2B2B2"/>
        <rFont val="Times New Roman"/>
        <family val="1"/>
        <charset val="1"/>
      </rPr>
      <t xml:space="preserve">Δ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</si>
</sst>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"/>
    <numFmt numFmtId="167" formatCode="General"/>
    <numFmt numFmtId="168" formatCode="0.000000"/>
  </numFmts>
  <fonts count="19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0"/>
      <name val="Times New Roman"/>
      <family val="1"/>
      <charset val="1"/>
    </font>
    <font>
      <sz val="13"/>
      <name val="Times New Roman"/>
      <family val="2"/>
    </font>
    <font>
      <sz val="10"/>
      <name val="Times New Roman"/>
      <family val="2"/>
    </font>
    <font>
      <sz val="9"/>
      <name val="Times New Roman"/>
      <family val="2"/>
    </font>
    <font>
      <sz val="10"/>
      <name val="Arial"/>
      <family val="2"/>
    </font>
    <font>
      <vertAlign val="subscript"/>
      <sz val="10"/>
      <name val="Times New Roman"/>
      <family val="1"/>
      <charset val="1"/>
    </font>
    <font>
      <sz val="10"/>
      <name val="Times New Roman"/>
      <family val="0"/>
      <charset val="1"/>
    </font>
    <font>
      <vertAlign val="superscript"/>
      <sz val="10"/>
      <name val="Times New Roman"/>
      <family val="1"/>
      <charset val="1"/>
    </font>
    <font>
      <sz val="10"/>
      <color rgb="FFB2B2B2"/>
      <name val="Arial"/>
      <family val="2"/>
      <charset val="204"/>
    </font>
    <font>
      <sz val="10"/>
      <color rgb="FFB2B2B2"/>
      <name val="Times New Roman"/>
      <family val="1"/>
      <charset val="204"/>
    </font>
    <font>
      <vertAlign val="subscript"/>
      <sz val="10"/>
      <color rgb="FFB2B2B2"/>
      <name val="Times New Roman"/>
      <family val="1"/>
      <charset val="204"/>
    </font>
    <font>
      <sz val="10"/>
      <color rgb="FFB2B2B2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dashed"/>
      <diagonal/>
    </border>
    <border diagonalUp="false" diagonalDown="false">
      <left style="thin"/>
      <right style="thin"/>
      <top style="dashed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443205"/>
      <rgbColor rgb="FFB85C00"/>
      <rgbColor rgb="FF993366"/>
      <rgbColor rgb="FF55308D"/>
      <rgbColor rgb="FF47270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_rels/chart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charts/_rels/chart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300" spc="-1" strike="noStrike">
                <a:latin typeface="Times New Roman"/>
              </a:defRPr>
            </a:pPr>
            <a:r>
              <a:rPr b="0" lang="ru-RU" sz="1300" spc="-1" strike="noStrike">
                <a:latin typeface="Times New Roman"/>
              </a:rPr>
              <a:t>Линия тренда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'Линия тренда'!$C$3</c:f>
              <c:strCache>
                <c:ptCount val="1"/>
                <c:pt idx="0">
                  <c:v>ŷt</c:v>
                </c:pt>
              </c:strCache>
            </c:strRef>
          </c:tx>
          <c:spPr>
            <a:solidFill>
              <a:srgbClr val="55308d"/>
            </a:solidFill>
            <a:ln w="18000">
              <a:solidFill>
                <a:srgbClr val="55308d"/>
              </a:solidFill>
              <a:prstDash val="sysDot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'Линия тренда'!$B$4:$B$143</c:f>
              <c:numCache>
                <c:formatCode>General</c:formatCode>
                <c:ptCount val="140"/>
                <c:pt idx="0">
                  <c:v>1</c:v>
                </c:pt>
                <c:pt idx="1">
                  <c:v>1.05</c:v>
                </c:pt>
                <c:pt idx="2">
                  <c:v>1.1</c:v>
                </c:pt>
                <c:pt idx="3">
                  <c:v>1.15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2.05</c:v>
                </c:pt>
                <c:pt idx="22">
                  <c:v>2.1</c:v>
                </c:pt>
                <c:pt idx="23">
                  <c:v>2.15</c:v>
                </c:pt>
                <c:pt idx="24">
                  <c:v>2.2</c:v>
                </c:pt>
                <c:pt idx="25">
                  <c:v>2.25</c:v>
                </c:pt>
                <c:pt idx="26">
                  <c:v>2.3</c:v>
                </c:pt>
                <c:pt idx="27">
                  <c:v>2.35</c:v>
                </c:pt>
                <c:pt idx="28">
                  <c:v>2.4</c:v>
                </c:pt>
                <c:pt idx="29">
                  <c:v>2.45</c:v>
                </c:pt>
                <c:pt idx="30">
                  <c:v>2.5</c:v>
                </c:pt>
                <c:pt idx="31">
                  <c:v>2.55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3.64999999999999</c:v>
                </c:pt>
                <c:pt idx="54">
                  <c:v>3.69999999999999</c:v>
                </c:pt>
                <c:pt idx="55">
                  <c:v>3.74999999999999</c:v>
                </c:pt>
                <c:pt idx="56">
                  <c:v>3.79999999999999</c:v>
                </c:pt>
                <c:pt idx="57">
                  <c:v>3.84999999999999</c:v>
                </c:pt>
                <c:pt idx="58">
                  <c:v>3.89999999999999</c:v>
                </c:pt>
                <c:pt idx="59">
                  <c:v>3.94999999999999</c:v>
                </c:pt>
                <c:pt idx="60">
                  <c:v>3.99999999999999</c:v>
                </c:pt>
                <c:pt idx="61">
                  <c:v>4.04999999999999</c:v>
                </c:pt>
                <c:pt idx="62">
                  <c:v>4.09999999999999</c:v>
                </c:pt>
                <c:pt idx="63">
                  <c:v>4.14999999999999</c:v>
                </c:pt>
                <c:pt idx="64">
                  <c:v>4.19999999999999</c:v>
                </c:pt>
                <c:pt idx="65">
                  <c:v>4.24999999999999</c:v>
                </c:pt>
                <c:pt idx="66">
                  <c:v>4.29999999999999</c:v>
                </c:pt>
                <c:pt idx="67">
                  <c:v>4.34999999999999</c:v>
                </c:pt>
                <c:pt idx="68">
                  <c:v>4.39999999999999</c:v>
                </c:pt>
                <c:pt idx="69">
                  <c:v>4.44999999999999</c:v>
                </c:pt>
                <c:pt idx="70">
                  <c:v>4.49999999999999</c:v>
                </c:pt>
                <c:pt idx="71">
                  <c:v>4.54999999999999</c:v>
                </c:pt>
                <c:pt idx="72">
                  <c:v>4.59999999999999</c:v>
                </c:pt>
                <c:pt idx="73">
                  <c:v>4.64999999999999</c:v>
                </c:pt>
                <c:pt idx="74">
                  <c:v>4.69999999999999</c:v>
                </c:pt>
                <c:pt idx="75">
                  <c:v>4.74999999999999</c:v>
                </c:pt>
                <c:pt idx="76">
                  <c:v>4.79999999999999</c:v>
                </c:pt>
                <c:pt idx="77">
                  <c:v>4.84999999999999</c:v>
                </c:pt>
                <c:pt idx="78">
                  <c:v>4.89999999999999</c:v>
                </c:pt>
                <c:pt idx="79">
                  <c:v>4.94999999999999</c:v>
                </c:pt>
                <c:pt idx="80">
                  <c:v>4.99999999999999</c:v>
                </c:pt>
                <c:pt idx="81">
                  <c:v>5.04999999999999</c:v>
                </c:pt>
                <c:pt idx="82">
                  <c:v>5.09999999999999</c:v>
                </c:pt>
                <c:pt idx="83">
                  <c:v>5.14999999999999</c:v>
                </c:pt>
                <c:pt idx="84">
                  <c:v>5.19999999999999</c:v>
                </c:pt>
                <c:pt idx="85">
                  <c:v>5.24999999999999</c:v>
                </c:pt>
                <c:pt idx="86">
                  <c:v>5.29999999999999</c:v>
                </c:pt>
                <c:pt idx="87">
                  <c:v>5.34999999999999</c:v>
                </c:pt>
                <c:pt idx="88">
                  <c:v>5.39999999999999</c:v>
                </c:pt>
                <c:pt idx="89">
                  <c:v>5.44999999999999</c:v>
                </c:pt>
                <c:pt idx="90">
                  <c:v>5.49999999999999</c:v>
                </c:pt>
                <c:pt idx="91">
                  <c:v>5.54999999999999</c:v>
                </c:pt>
                <c:pt idx="92">
                  <c:v>5.59999999999999</c:v>
                </c:pt>
                <c:pt idx="93">
                  <c:v>5.64999999999999</c:v>
                </c:pt>
                <c:pt idx="94">
                  <c:v>5.69999999999999</c:v>
                </c:pt>
                <c:pt idx="95">
                  <c:v>5.74999999999999</c:v>
                </c:pt>
                <c:pt idx="96">
                  <c:v>5.79999999999999</c:v>
                </c:pt>
                <c:pt idx="97">
                  <c:v>5.84999999999999</c:v>
                </c:pt>
                <c:pt idx="98">
                  <c:v>5.89999999999999</c:v>
                </c:pt>
                <c:pt idx="99">
                  <c:v>5.94999999999999</c:v>
                </c:pt>
                <c:pt idx="100">
                  <c:v>5.99999999999999</c:v>
                </c:pt>
                <c:pt idx="101">
                  <c:v>6.04999999999999</c:v>
                </c:pt>
                <c:pt idx="102">
                  <c:v>6.09999999999999</c:v>
                </c:pt>
                <c:pt idx="103">
                  <c:v>6.14999999999999</c:v>
                </c:pt>
                <c:pt idx="104">
                  <c:v>6.19999999999999</c:v>
                </c:pt>
                <c:pt idx="105">
                  <c:v>6.24999999999999</c:v>
                </c:pt>
                <c:pt idx="106">
                  <c:v>6.29999999999999</c:v>
                </c:pt>
                <c:pt idx="107">
                  <c:v>6.34999999999999</c:v>
                </c:pt>
                <c:pt idx="108">
                  <c:v>6.39999999999999</c:v>
                </c:pt>
                <c:pt idx="109">
                  <c:v>6.44999999999999</c:v>
                </c:pt>
                <c:pt idx="110">
                  <c:v>6.49999999999999</c:v>
                </c:pt>
                <c:pt idx="111">
                  <c:v>6.54999999999999</c:v>
                </c:pt>
                <c:pt idx="112">
                  <c:v>6.59999999999998</c:v>
                </c:pt>
                <c:pt idx="113">
                  <c:v>6.64999999999998</c:v>
                </c:pt>
                <c:pt idx="114">
                  <c:v>6.69999999999998</c:v>
                </c:pt>
                <c:pt idx="115">
                  <c:v>6.74999999999998</c:v>
                </c:pt>
                <c:pt idx="116">
                  <c:v>6.79999999999998</c:v>
                </c:pt>
                <c:pt idx="117">
                  <c:v>6.84999999999998</c:v>
                </c:pt>
                <c:pt idx="118">
                  <c:v>6.89999999999998</c:v>
                </c:pt>
                <c:pt idx="119">
                  <c:v>6.94999999999998</c:v>
                </c:pt>
                <c:pt idx="120">
                  <c:v>6.99999999999998</c:v>
                </c:pt>
                <c:pt idx="121">
                  <c:v>7.04999999999998</c:v>
                </c:pt>
                <c:pt idx="122">
                  <c:v>7.09999999999998</c:v>
                </c:pt>
                <c:pt idx="123">
                  <c:v>7.14999999999998</c:v>
                </c:pt>
                <c:pt idx="124">
                  <c:v>7.19999999999998</c:v>
                </c:pt>
                <c:pt idx="125">
                  <c:v>7.24999999999998</c:v>
                </c:pt>
                <c:pt idx="126">
                  <c:v>7.29999999999998</c:v>
                </c:pt>
                <c:pt idx="127">
                  <c:v>7.34999999999998</c:v>
                </c:pt>
                <c:pt idx="128">
                  <c:v>7.39999999999998</c:v>
                </c:pt>
                <c:pt idx="129">
                  <c:v>7.44999999999998</c:v>
                </c:pt>
                <c:pt idx="130">
                  <c:v>7.49999999999998</c:v>
                </c:pt>
                <c:pt idx="131">
                  <c:v>7.54999999999998</c:v>
                </c:pt>
                <c:pt idx="132">
                  <c:v>7.59999999999998</c:v>
                </c:pt>
                <c:pt idx="133">
                  <c:v>7.64999999999998</c:v>
                </c:pt>
                <c:pt idx="134">
                  <c:v>7.69999999999998</c:v>
                </c:pt>
                <c:pt idx="135">
                  <c:v>7.74999999999998</c:v>
                </c:pt>
                <c:pt idx="136">
                  <c:v>7.79999999999998</c:v>
                </c:pt>
                <c:pt idx="137">
                  <c:v>7.84999999999998</c:v>
                </c:pt>
                <c:pt idx="138">
                  <c:v>7.89999999999998</c:v>
                </c:pt>
                <c:pt idx="139">
                  <c:v>7.94999999999998</c:v>
                </c:pt>
              </c:numCache>
            </c:numRef>
          </c:xVal>
          <c:yVal>
            <c:numRef>
              <c:f>'Линия тренда'!$C$4:$C$143</c:f>
              <c:numCache>
                <c:formatCode>General</c:formatCode>
                <c:ptCount val="140"/>
                <c:pt idx="0">
                  <c:v>11.4255256954267</c:v>
                </c:pt>
                <c:pt idx="1">
                  <c:v>11.0599568936485</c:v>
                </c:pt>
                <c:pt idx="2">
                  <c:v>10.7276216193048</c:v>
                </c:pt>
                <c:pt idx="3">
                  <c:v>10.4241850644692</c:v>
                </c:pt>
                <c:pt idx="4">
                  <c:v>10.1460348892032</c:v>
                </c:pt>
                <c:pt idx="5">
                  <c:v>9.89013672795851</c:v>
                </c:pt>
                <c:pt idx="6">
                  <c:v>9.65392304065571</c:v>
                </c:pt>
                <c:pt idx="7">
                  <c:v>9.43520666352349</c:v>
                </c:pt>
                <c:pt idx="8">
                  <c:v>9.23211288475786</c:v>
                </c:pt>
                <c:pt idx="9">
                  <c:v>9.04302557349331</c:v>
                </c:pt>
                <c:pt idx="10">
                  <c:v>8.86654408297972</c:v>
                </c:pt>
                <c:pt idx="11">
                  <c:v>8.70144849507992</c:v>
                </c:pt>
                <c:pt idx="12">
                  <c:v>8.54667138142385</c:v>
                </c:pt>
                <c:pt idx="13">
                  <c:v>8.40127469889846</c:v>
                </c:pt>
                <c:pt idx="14">
                  <c:v>8.26443076240397</c:v>
                </c:pt>
                <c:pt idx="15">
                  <c:v>8.13540647942345</c:v>
                </c:pt>
                <c:pt idx="16">
                  <c:v>8.01355021216407</c:v>
                </c:pt>
                <c:pt idx="17">
                  <c:v>7.89828077016195</c:v>
                </c:pt>
                <c:pt idx="18">
                  <c:v>7.78907814089679</c:v>
                </c:pt>
                <c:pt idx="19">
                  <c:v>7.68547564646574</c:v>
                </c:pt>
                <c:pt idx="20">
                  <c:v>7.58705327675624</c:v>
                </c:pt>
                <c:pt idx="21">
                  <c:v>7.49343199825209</c:v>
                </c:pt>
                <c:pt idx="22">
                  <c:v>7.40426887586718</c:v>
                </c:pt>
                <c:pt idx="23">
                  <c:v>7.31925287545366</c:v>
                </c:pt>
                <c:pt idx="24">
                  <c:v>7.2381012386953</c:v>
                </c:pt>
                <c:pt idx="25">
                  <c:v>7.16055634134842</c:v>
                </c:pt>
                <c:pt idx="26">
                  <c:v>7.08638296127749</c:v>
                </c:pt>
                <c:pt idx="27">
                  <c:v>7.01536589525214</c:v>
                </c:pt>
                <c:pt idx="28">
                  <c:v>6.94730787364451</c:v>
                </c:pt>
                <c:pt idx="29">
                  <c:v>6.88202773046984</c:v>
                </c:pt>
                <c:pt idx="30">
                  <c:v>6.81935879302216</c:v>
                </c:pt>
                <c:pt idx="31">
                  <c:v>6.75914746096458</c:v>
                </c:pt>
                <c:pt idx="32">
                  <c:v>6.70125194937076</c:v>
                </c:pt>
                <c:pt idx="33">
                  <c:v>6.6455411740635</c:v>
                </c:pt>
                <c:pt idx="34">
                  <c:v>6.59189376080465</c:v>
                </c:pt>
                <c:pt idx="35">
                  <c:v>6.5401971625734</c:v>
                </c:pt>
                <c:pt idx="36">
                  <c:v>6.49034687142184</c:v>
                </c:pt>
                <c:pt idx="37">
                  <c:v>6.44224571329313</c:v>
                </c:pt>
                <c:pt idx="38">
                  <c:v>6.39580321578956</c:v>
                </c:pt>
                <c:pt idx="39">
                  <c:v>6.35093504023526</c:v>
                </c:pt>
                <c:pt idx="40">
                  <c:v>6.30756247053277</c:v>
                </c:pt>
                <c:pt idx="41">
                  <c:v>6.26561195229593</c:v>
                </c:pt>
                <c:pt idx="42">
                  <c:v>6.22501467658287</c:v>
                </c:pt>
                <c:pt idx="43">
                  <c:v>6.18570620327339</c:v>
                </c:pt>
                <c:pt idx="44">
                  <c:v>6.14762611975483</c:v>
                </c:pt>
                <c:pt idx="45">
                  <c:v>6.11071773111377</c:v>
                </c:pt>
                <c:pt idx="46">
                  <c:v>6.07492777849214</c:v>
                </c:pt>
                <c:pt idx="47">
                  <c:v>6.04020618266518</c:v>
                </c:pt>
                <c:pt idx="48">
                  <c:v>6.00650581024489</c:v>
                </c:pt>
                <c:pt idx="49">
                  <c:v>5.9737822602136</c:v>
                </c:pt>
                <c:pt idx="50">
                  <c:v>5.94199366875463</c:v>
                </c:pt>
                <c:pt idx="51">
                  <c:v>5.9111005305762</c:v>
                </c:pt>
                <c:pt idx="52">
                  <c:v>5.88106553512494</c:v>
                </c:pt>
                <c:pt idx="53">
                  <c:v>5.85185341626139</c:v>
                </c:pt>
                <c:pt idx="54">
                  <c:v>5.82343081412388</c:v>
                </c:pt>
                <c:pt idx="55">
                  <c:v>5.79576614804338</c:v>
                </c:pt>
                <c:pt idx="56">
                  <c:v>5.7688294994913</c:v>
                </c:pt>
                <c:pt idx="57">
                  <c:v>5.74259250414838</c:v>
                </c:pt>
                <c:pt idx="58">
                  <c:v>5.71702825227578</c:v>
                </c:pt>
                <c:pt idx="59">
                  <c:v>5.69211119665312</c:v>
                </c:pt>
                <c:pt idx="60">
                  <c:v>5.66781706742103</c:v>
                </c:pt>
                <c:pt idx="61">
                  <c:v>5.6441227932317</c:v>
                </c:pt>
                <c:pt idx="62">
                  <c:v>5.62100642816895</c:v>
                </c:pt>
                <c:pt idx="63">
                  <c:v>5.59844708395108</c:v>
                </c:pt>
                <c:pt idx="64">
                  <c:v>5.57642486697649</c:v>
                </c:pt>
                <c:pt idx="65">
                  <c:v>5.55492081981307</c:v>
                </c:pt>
                <c:pt idx="66">
                  <c:v>5.53391686676974</c:v>
                </c:pt>
                <c:pt idx="67">
                  <c:v>5.51339576322164</c:v>
                </c:pt>
                <c:pt idx="68">
                  <c:v>5.49334104839055</c:v>
                </c:pt>
                <c:pt idx="69">
                  <c:v>5.47373700130848</c:v>
                </c:pt>
                <c:pt idx="70">
                  <c:v>5.45456859971712</c:v>
                </c:pt>
                <c:pt idx="71">
                  <c:v>5.43582148167721</c:v>
                </c:pt>
                <c:pt idx="72">
                  <c:v>5.41748190968165</c:v>
                </c:pt>
                <c:pt idx="73">
                  <c:v>5.39953673708385</c:v>
                </c:pt>
                <c:pt idx="74">
                  <c:v>5.38197337666897</c:v>
                </c:pt>
                <c:pt idx="75">
                  <c:v>5.3647797712102</c:v>
                </c:pt>
                <c:pt idx="76">
                  <c:v>5.34794436586516</c:v>
                </c:pt>
                <c:pt idx="77">
                  <c:v>5.3314560822798</c:v>
                </c:pt>
                <c:pt idx="78">
                  <c:v>5.31530429427782</c:v>
                </c:pt>
                <c:pt idx="79">
                  <c:v>5.29947880502336</c:v>
                </c:pt>
                <c:pt idx="80">
                  <c:v>5.28396982555399</c:v>
                </c:pt>
                <c:pt idx="81">
                  <c:v>5.26876795458895</c:v>
                </c:pt>
                <c:pt idx="82">
                  <c:v>5.2538641595252</c:v>
                </c:pt>
                <c:pt idx="83">
                  <c:v>5.23924975854035</c:v>
                </c:pt>
                <c:pt idx="84">
                  <c:v>5.22491640372829</c:v>
                </c:pt>
                <c:pt idx="85">
                  <c:v>5.21085606519836</c:v>
                </c:pt>
                <c:pt idx="86">
                  <c:v>5.19706101607465</c:v>
                </c:pt>
                <c:pt idx="87">
                  <c:v>5.18352381833644</c:v>
                </c:pt>
                <c:pt idx="88">
                  <c:v>5.17023730944523</c:v>
                </c:pt>
                <c:pt idx="89">
                  <c:v>5.15719458970799</c:v>
                </c:pt>
                <c:pt idx="90">
                  <c:v>5.14438901032961</c:v>
                </c:pt>
                <c:pt idx="91">
                  <c:v>5.13181416211119</c:v>
                </c:pt>
                <c:pt idx="92">
                  <c:v>5.11946386475382</c:v>
                </c:pt>
                <c:pt idx="93">
                  <c:v>5.10733215673021</c:v>
                </c:pt>
                <c:pt idx="94">
                  <c:v>5.09541328568947</c:v>
                </c:pt>
                <c:pt idx="95">
                  <c:v>5.08370169936248</c:v>
                </c:pt>
                <c:pt idx="96">
                  <c:v>5.07219203693768</c:v>
                </c:pt>
                <c:pt idx="97">
                  <c:v>5.06087912087912</c:v>
                </c:pt>
                <c:pt idx="98">
                  <c:v>5.04975794916053</c:v>
                </c:pt>
                <c:pt idx="99">
                  <c:v>5.038823687891</c:v>
                </c:pt>
                <c:pt idx="100">
                  <c:v>5.02807166430929</c:v>
                </c:pt>
                <c:pt idx="101">
                  <c:v>5.01749736012562</c:v>
                </c:pt>
                <c:pt idx="102">
                  <c:v>5.00709640519087</c:v>
                </c:pt>
                <c:pt idx="103">
                  <c:v>4.99686457147457</c:v>
                </c:pt>
                <c:pt idx="104">
                  <c:v>4.98679776733434</c:v>
                </c:pt>
                <c:pt idx="105">
                  <c:v>4.97689203206035</c:v>
                </c:pt>
                <c:pt idx="106">
                  <c:v>4.9671435306796</c:v>
                </c:pt>
                <c:pt idx="107">
                  <c:v>4.95754854900563</c:v>
                </c:pt>
                <c:pt idx="108">
                  <c:v>4.94810348892032</c:v>
                </c:pt>
                <c:pt idx="109">
                  <c:v>4.93880486387509</c:v>
                </c:pt>
                <c:pt idx="110">
                  <c:v>4.92964929459979</c:v>
                </c:pt>
                <c:pt idx="111">
                  <c:v>4.92063350500808</c:v>
                </c:pt>
                <c:pt idx="112">
                  <c:v>4.91175431828897</c:v>
                </c:pt>
                <c:pt idx="113">
                  <c:v>4.90300865317466</c:v>
                </c:pt>
                <c:pt idx="114">
                  <c:v>4.89439352037549</c:v>
                </c:pt>
                <c:pt idx="115">
                  <c:v>4.88590601917335</c:v>
                </c:pt>
                <c:pt idx="116">
                  <c:v>4.87754333416535</c:v>
                </c:pt>
                <c:pt idx="117">
                  <c:v>4.86930273215017</c:v>
                </c:pt>
                <c:pt idx="118">
                  <c:v>4.8611815591497</c:v>
                </c:pt>
                <c:pt idx="119">
                  <c:v>4.85317723755932</c:v>
                </c:pt>
                <c:pt idx="120">
                  <c:v>4.84528726342022</c:v>
                </c:pt>
                <c:pt idx="121">
                  <c:v>4.83750920380792</c:v>
                </c:pt>
                <c:pt idx="122">
                  <c:v>4.829840694331</c:v>
                </c:pt>
                <c:pt idx="123">
                  <c:v>4.82227943673488</c:v>
                </c:pt>
                <c:pt idx="124">
                  <c:v>4.81482319660538</c:v>
                </c:pt>
                <c:pt idx="125">
                  <c:v>4.80746980116731</c:v>
                </c:pt>
                <c:pt idx="126">
                  <c:v>4.8002171371736</c:v>
                </c:pt>
                <c:pt idx="127">
                  <c:v>4.79306314888049</c:v>
                </c:pt>
                <c:pt idx="128">
                  <c:v>4.78600583610485</c:v>
                </c:pt>
                <c:pt idx="129">
                  <c:v>4.77904325235975</c:v>
                </c:pt>
                <c:pt idx="130">
                  <c:v>4.77217350306459</c:v>
                </c:pt>
                <c:pt idx="131">
                  <c:v>4.76539474382632</c:v>
                </c:pt>
                <c:pt idx="132">
                  <c:v>4.75870517878856</c:v>
                </c:pt>
                <c:pt idx="133">
                  <c:v>4.7521030590454</c:v>
                </c:pt>
                <c:pt idx="134">
                  <c:v>4.74558668111709</c:v>
                </c:pt>
                <c:pt idx="135">
                  <c:v>4.73915438548463</c:v>
                </c:pt>
                <c:pt idx="136">
                  <c:v>4.73280455518079</c:v>
                </c:pt>
                <c:pt idx="137">
                  <c:v>4.72653561443497</c:v>
                </c:pt>
                <c:pt idx="138">
                  <c:v>4.72034602736946</c:v>
                </c:pt>
                <c:pt idx="139">
                  <c:v>4.71423429674504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'Расчет МНК'!$C$3</c:f>
              <c:strCache>
                <c:ptCount val="1"/>
                <c:pt idx="0">
                  <c:v>y, шт.</c:v>
                </c:pt>
              </c:strCache>
            </c:strRef>
          </c:tx>
          <c:spPr>
            <a:solidFill>
              <a:srgbClr val="b85c00"/>
            </a:solidFill>
            <a:ln w="28800">
              <a:solidFill>
                <a:srgbClr val="b85c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'Расчет МНК'!$B$4:$B$9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'Расчет МНК'!$C$4:$C$9</c:f>
              <c:numCache>
                <c:formatCode>General</c:formatCode>
                <c:ptCount val="6"/>
                <c:pt idx="0">
                  <c:v>11.5</c:v>
                </c:pt>
                <c:pt idx="1">
                  <c:v>7.3</c:v>
                </c:pt>
                <c:pt idx="2">
                  <c:v>6.5</c:v>
                </c:pt>
                <c:pt idx="3">
                  <c:v>5.6</c:v>
                </c:pt>
                <c:pt idx="4">
                  <c:v>5.5</c:v>
                </c:pt>
                <c:pt idx="5">
                  <c:v>4.9</c:v>
                </c:pt>
              </c:numCache>
            </c:numRef>
          </c:yVal>
          <c:smooth val="0"/>
        </c:ser>
        <c:axId val="58903488"/>
        <c:axId val="64110308"/>
      </c:scatterChart>
      <c:valAx>
        <c:axId val="589034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900" spc="-1" strike="noStrike">
                    <a:latin typeface="Times New Roman"/>
                  </a:defRPr>
                </a:pPr>
                <a:r>
                  <a:rPr b="0" lang="ru-RU" sz="900" spc="-1" strike="noStrike">
                    <a:latin typeface="Times New Roman"/>
                  </a:rPr>
                  <a:t>t, год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Times New Roman"/>
              </a:defRPr>
            </a:pPr>
          </a:p>
        </c:txPr>
        <c:crossAx val="64110308"/>
        <c:crosses val="autoZero"/>
        <c:crossBetween val="midCat"/>
      </c:valAx>
      <c:valAx>
        <c:axId val="641103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900" spc="-1" strike="noStrike">
                    <a:latin typeface="Times New Roman"/>
                  </a:defRPr>
                </a:pPr>
                <a:r>
                  <a:rPr b="0" lang="ru-RU" sz="900" spc="-1" strike="noStrike">
                    <a:latin typeface="Times New Roman"/>
                  </a:rPr>
                  <a:t>y, шт.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Times New Roman"/>
              </a:defRPr>
            </a:pPr>
          </a:p>
        </c:txPr>
        <c:crossAx val="58903488"/>
        <c:crosses val="autoZero"/>
        <c:crossBetween val="midCat"/>
      </c:valAx>
      <c:spPr>
        <a:blipFill rotWithShape="0">
          <a:blip r:embed="rId1"/>
          <a:tile/>
        </a:blipFill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ru-RU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300" spc="-1" strike="noStrike">
                <a:latin typeface="Times New Roman"/>
              </a:defRPr>
            </a:pPr>
            <a:r>
              <a:rPr b="0" lang="ru-RU" sz="1300" spc="-1" strike="noStrike">
                <a:latin typeface="Times New Roman"/>
              </a:rPr>
              <a:t>Линия тренда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'Линия тренда'!$C$3</c:f>
              <c:strCache>
                <c:ptCount val="1"/>
                <c:pt idx="0">
                  <c:v>ŷt</c:v>
                </c:pt>
              </c:strCache>
            </c:strRef>
          </c:tx>
          <c:spPr>
            <a:solidFill>
              <a:srgbClr val="55308d"/>
            </a:solidFill>
            <a:ln w="18000">
              <a:solidFill>
                <a:srgbClr val="55308d"/>
              </a:solidFill>
              <a:prstDash val="sysDot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'Линия тренда'!$B$4:$B$143</c:f>
              <c:numCache>
                <c:formatCode>General</c:formatCode>
                <c:ptCount val="140"/>
                <c:pt idx="0">
                  <c:v>1</c:v>
                </c:pt>
                <c:pt idx="1">
                  <c:v>1.05</c:v>
                </c:pt>
                <c:pt idx="2">
                  <c:v>1.1</c:v>
                </c:pt>
                <c:pt idx="3">
                  <c:v>1.15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2.05</c:v>
                </c:pt>
                <c:pt idx="22">
                  <c:v>2.1</c:v>
                </c:pt>
                <c:pt idx="23">
                  <c:v>2.15</c:v>
                </c:pt>
                <c:pt idx="24">
                  <c:v>2.2</c:v>
                </c:pt>
                <c:pt idx="25">
                  <c:v>2.25</c:v>
                </c:pt>
                <c:pt idx="26">
                  <c:v>2.3</c:v>
                </c:pt>
                <c:pt idx="27">
                  <c:v>2.35</c:v>
                </c:pt>
                <c:pt idx="28">
                  <c:v>2.4</c:v>
                </c:pt>
                <c:pt idx="29">
                  <c:v>2.45</c:v>
                </c:pt>
                <c:pt idx="30">
                  <c:v>2.5</c:v>
                </c:pt>
                <c:pt idx="31">
                  <c:v>2.55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3.64999999999999</c:v>
                </c:pt>
                <c:pt idx="54">
                  <c:v>3.69999999999999</c:v>
                </c:pt>
                <c:pt idx="55">
                  <c:v>3.74999999999999</c:v>
                </c:pt>
                <c:pt idx="56">
                  <c:v>3.79999999999999</c:v>
                </c:pt>
                <c:pt idx="57">
                  <c:v>3.84999999999999</c:v>
                </c:pt>
                <c:pt idx="58">
                  <c:v>3.89999999999999</c:v>
                </c:pt>
                <c:pt idx="59">
                  <c:v>3.94999999999999</c:v>
                </c:pt>
                <c:pt idx="60">
                  <c:v>3.99999999999999</c:v>
                </c:pt>
                <c:pt idx="61">
                  <c:v>4.04999999999999</c:v>
                </c:pt>
                <c:pt idx="62">
                  <c:v>4.09999999999999</c:v>
                </c:pt>
                <c:pt idx="63">
                  <c:v>4.14999999999999</c:v>
                </c:pt>
                <c:pt idx="64">
                  <c:v>4.19999999999999</c:v>
                </c:pt>
                <c:pt idx="65">
                  <c:v>4.24999999999999</c:v>
                </c:pt>
                <c:pt idx="66">
                  <c:v>4.29999999999999</c:v>
                </c:pt>
                <c:pt idx="67">
                  <c:v>4.34999999999999</c:v>
                </c:pt>
                <c:pt idx="68">
                  <c:v>4.39999999999999</c:v>
                </c:pt>
                <c:pt idx="69">
                  <c:v>4.44999999999999</c:v>
                </c:pt>
                <c:pt idx="70">
                  <c:v>4.49999999999999</c:v>
                </c:pt>
                <c:pt idx="71">
                  <c:v>4.54999999999999</c:v>
                </c:pt>
                <c:pt idx="72">
                  <c:v>4.59999999999999</c:v>
                </c:pt>
                <c:pt idx="73">
                  <c:v>4.64999999999999</c:v>
                </c:pt>
                <c:pt idx="74">
                  <c:v>4.69999999999999</c:v>
                </c:pt>
                <c:pt idx="75">
                  <c:v>4.74999999999999</c:v>
                </c:pt>
                <c:pt idx="76">
                  <c:v>4.79999999999999</c:v>
                </c:pt>
                <c:pt idx="77">
                  <c:v>4.84999999999999</c:v>
                </c:pt>
                <c:pt idx="78">
                  <c:v>4.89999999999999</c:v>
                </c:pt>
                <c:pt idx="79">
                  <c:v>4.94999999999999</c:v>
                </c:pt>
                <c:pt idx="80">
                  <c:v>4.99999999999999</c:v>
                </c:pt>
                <c:pt idx="81">
                  <c:v>5.04999999999999</c:v>
                </c:pt>
                <c:pt idx="82">
                  <c:v>5.09999999999999</c:v>
                </c:pt>
                <c:pt idx="83">
                  <c:v>5.14999999999999</c:v>
                </c:pt>
                <c:pt idx="84">
                  <c:v>5.19999999999999</c:v>
                </c:pt>
                <c:pt idx="85">
                  <c:v>5.24999999999999</c:v>
                </c:pt>
                <c:pt idx="86">
                  <c:v>5.29999999999999</c:v>
                </c:pt>
                <c:pt idx="87">
                  <c:v>5.34999999999999</c:v>
                </c:pt>
                <c:pt idx="88">
                  <c:v>5.39999999999999</c:v>
                </c:pt>
                <c:pt idx="89">
                  <c:v>5.44999999999999</c:v>
                </c:pt>
                <c:pt idx="90">
                  <c:v>5.49999999999999</c:v>
                </c:pt>
                <c:pt idx="91">
                  <c:v>5.54999999999999</c:v>
                </c:pt>
                <c:pt idx="92">
                  <c:v>5.59999999999999</c:v>
                </c:pt>
                <c:pt idx="93">
                  <c:v>5.64999999999999</c:v>
                </c:pt>
                <c:pt idx="94">
                  <c:v>5.69999999999999</c:v>
                </c:pt>
                <c:pt idx="95">
                  <c:v>5.74999999999999</c:v>
                </c:pt>
                <c:pt idx="96">
                  <c:v>5.79999999999999</c:v>
                </c:pt>
                <c:pt idx="97">
                  <c:v>5.84999999999999</c:v>
                </c:pt>
                <c:pt idx="98">
                  <c:v>5.89999999999999</c:v>
                </c:pt>
                <c:pt idx="99">
                  <c:v>5.94999999999999</c:v>
                </c:pt>
                <c:pt idx="100">
                  <c:v>5.99999999999999</c:v>
                </c:pt>
                <c:pt idx="101">
                  <c:v>6.04999999999999</c:v>
                </c:pt>
                <c:pt idx="102">
                  <c:v>6.09999999999999</c:v>
                </c:pt>
                <c:pt idx="103">
                  <c:v>6.14999999999999</c:v>
                </c:pt>
                <c:pt idx="104">
                  <c:v>6.19999999999999</c:v>
                </c:pt>
                <c:pt idx="105">
                  <c:v>6.24999999999999</c:v>
                </c:pt>
                <c:pt idx="106">
                  <c:v>6.29999999999999</c:v>
                </c:pt>
                <c:pt idx="107">
                  <c:v>6.34999999999999</c:v>
                </c:pt>
                <c:pt idx="108">
                  <c:v>6.39999999999999</c:v>
                </c:pt>
                <c:pt idx="109">
                  <c:v>6.44999999999999</c:v>
                </c:pt>
                <c:pt idx="110">
                  <c:v>6.49999999999999</c:v>
                </c:pt>
                <c:pt idx="111">
                  <c:v>6.54999999999999</c:v>
                </c:pt>
                <c:pt idx="112">
                  <c:v>6.59999999999998</c:v>
                </c:pt>
                <c:pt idx="113">
                  <c:v>6.64999999999998</c:v>
                </c:pt>
                <c:pt idx="114">
                  <c:v>6.69999999999998</c:v>
                </c:pt>
                <c:pt idx="115">
                  <c:v>6.74999999999998</c:v>
                </c:pt>
                <c:pt idx="116">
                  <c:v>6.79999999999998</c:v>
                </c:pt>
                <c:pt idx="117">
                  <c:v>6.84999999999998</c:v>
                </c:pt>
                <c:pt idx="118">
                  <c:v>6.89999999999998</c:v>
                </c:pt>
                <c:pt idx="119">
                  <c:v>6.94999999999998</c:v>
                </c:pt>
                <c:pt idx="120">
                  <c:v>6.99999999999998</c:v>
                </c:pt>
                <c:pt idx="121">
                  <c:v>7.04999999999998</c:v>
                </c:pt>
                <c:pt idx="122">
                  <c:v>7.09999999999998</c:v>
                </c:pt>
                <c:pt idx="123">
                  <c:v>7.14999999999998</c:v>
                </c:pt>
                <c:pt idx="124">
                  <c:v>7.19999999999998</c:v>
                </c:pt>
                <c:pt idx="125">
                  <c:v>7.24999999999998</c:v>
                </c:pt>
                <c:pt idx="126">
                  <c:v>7.29999999999998</c:v>
                </c:pt>
                <c:pt idx="127">
                  <c:v>7.34999999999998</c:v>
                </c:pt>
                <c:pt idx="128">
                  <c:v>7.39999999999998</c:v>
                </c:pt>
                <c:pt idx="129">
                  <c:v>7.44999999999998</c:v>
                </c:pt>
                <c:pt idx="130">
                  <c:v>7.49999999999998</c:v>
                </c:pt>
                <c:pt idx="131">
                  <c:v>7.54999999999998</c:v>
                </c:pt>
                <c:pt idx="132">
                  <c:v>7.59999999999998</c:v>
                </c:pt>
                <c:pt idx="133">
                  <c:v>7.64999999999998</c:v>
                </c:pt>
                <c:pt idx="134">
                  <c:v>7.69999999999998</c:v>
                </c:pt>
                <c:pt idx="135">
                  <c:v>7.74999999999998</c:v>
                </c:pt>
                <c:pt idx="136">
                  <c:v>7.79999999999998</c:v>
                </c:pt>
                <c:pt idx="137">
                  <c:v>7.84999999999998</c:v>
                </c:pt>
                <c:pt idx="138">
                  <c:v>7.89999999999998</c:v>
                </c:pt>
                <c:pt idx="139">
                  <c:v>7.94999999999998</c:v>
                </c:pt>
              </c:numCache>
            </c:numRef>
          </c:xVal>
          <c:yVal>
            <c:numRef>
              <c:f>'Линия тренда'!$C$4:$C$143</c:f>
              <c:numCache>
                <c:formatCode>General</c:formatCode>
                <c:ptCount val="140"/>
                <c:pt idx="0">
                  <c:v>11.4255256954267</c:v>
                </c:pt>
                <c:pt idx="1">
                  <c:v>11.0599568936485</c:v>
                </c:pt>
                <c:pt idx="2">
                  <c:v>10.7276216193048</c:v>
                </c:pt>
                <c:pt idx="3">
                  <c:v>10.4241850644692</c:v>
                </c:pt>
                <c:pt idx="4">
                  <c:v>10.1460348892032</c:v>
                </c:pt>
                <c:pt idx="5">
                  <c:v>9.89013672795851</c:v>
                </c:pt>
                <c:pt idx="6">
                  <c:v>9.65392304065571</c:v>
                </c:pt>
                <c:pt idx="7">
                  <c:v>9.43520666352349</c:v>
                </c:pt>
                <c:pt idx="8">
                  <c:v>9.23211288475786</c:v>
                </c:pt>
                <c:pt idx="9">
                  <c:v>9.04302557349331</c:v>
                </c:pt>
                <c:pt idx="10">
                  <c:v>8.86654408297972</c:v>
                </c:pt>
                <c:pt idx="11">
                  <c:v>8.70144849507992</c:v>
                </c:pt>
                <c:pt idx="12">
                  <c:v>8.54667138142385</c:v>
                </c:pt>
                <c:pt idx="13">
                  <c:v>8.40127469889846</c:v>
                </c:pt>
                <c:pt idx="14">
                  <c:v>8.26443076240397</c:v>
                </c:pt>
                <c:pt idx="15">
                  <c:v>8.13540647942345</c:v>
                </c:pt>
                <c:pt idx="16">
                  <c:v>8.01355021216407</c:v>
                </c:pt>
                <c:pt idx="17">
                  <c:v>7.89828077016195</c:v>
                </c:pt>
                <c:pt idx="18">
                  <c:v>7.78907814089679</c:v>
                </c:pt>
                <c:pt idx="19">
                  <c:v>7.68547564646574</c:v>
                </c:pt>
                <c:pt idx="20">
                  <c:v>7.58705327675624</c:v>
                </c:pt>
                <c:pt idx="21">
                  <c:v>7.49343199825209</c:v>
                </c:pt>
                <c:pt idx="22">
                  <c:v>7.40426887586718</c:v>
                </c:pt>
                <c:pt idx="23">
                  <c:v>7.31925287545366</c:v>
                </c:pt>
                <c:pt idx="24">
                  <c:v>7.2381012386953</c:v>
                </c:pt>
                <c:pt idx="25">
                  <c:v>7.16055634134842</c:v>
                </c:pt>
                <c:pt idx="26">
                  <c:v>7.08638296127749</c:v>
                </c:pt>
                <c:pt idx="27">
                  <c:v>7.01536589525214</c:v>
                </c:pt>
                <c:pt idx="28">
                  <c:v>6.94730787364451</c:v>
                </c:pt>
                <c:pt idx="29">
                  <c:v>6.88202773046984</c:v>
                </c:pt>
                <c:pt idx="30">
                  <c:v>6.81935879302216</c:v>
                </c:pt>
                <c:pt idx="31">
                  <c:v>6.75914746096458</c:v>
                </c:pt>
                <c:pt idx="32">
                  <c:v>6.70125194937076</c:v>
                </c:pt>
                <c:pt idx="33">
                  <c:v>6.6455411740635</c:v>
                </c:pt>
                <c:pt idx="34">
                  <c:v>6.59189376080465</c:v>
                </c:pt>
                <c:pt idx="35">
                  <c:v>6.5401971625734</c:v>
                </c:pt>
                <c:pt idx="36">
                  <c:v>6.49034687142184</c:v>
                </c:pt>
                <c:pt idx="37">
                  <c:v>6.44224571329313</c:v>
                </c:pt>
                <c:pt idx="38">
                  <c:v>6.39580321578956</c:v>
                </c:pt>
                <c:pt idx="39">
                  <c:v>6.35093504023526</c:v>
                </c:pt>
                <c:pt idx="40">
                  <c:v>6.30756247053277</c:v>
                </c:pt>
                <c:pt idx="41">
                  <c:v>6.26561195229593</c:v>
                </c:pt>
                <c:pt idx="42">
                  <c:v>6.22501467658287</c:v>
                </c:pt>
                <c:pt idx="43">
                  <c:v>6.18570620327339</c:v>
                </c:pt>
                <c:pt idx="44">
                  <c:v>6.14762611975483</c:v>
                </c:pt>
                <c:pt idx="45">
                  <c:v>6.11071773111377</c:v>
                </c:pt>
                <c:pt idx="46">
                  <c:v>6.07492777849214</c:v>
                </c:pt>
                <c:pt idx="47">
                  <c:v>6.04020618266518</c:v>
                </c:pt>
                <c:pt idx="48">
                  <c:v>6.00650581024489</c:v>
                </c:pt>
                <c:pt idx="49">
                  <c:v>5.9737822602136</c:v>
                </c:pt>
                <c:pt idx="50">
                  <c:v>5.94199366875463</c:v>
                </c:pt>
                <c:pt idx="51">
                  <c:v>5.9111005305762</c:v>
                </c:pt>
                <c:pt idx="52">
                  <c:v>5.88106553512494</c:v>
                </c:pt>
                <c:pt idx="53">
                  <c:v>5.85185341626139</c:v>
                </c:pt>
                <c:pt idx="54">
                  <c:v>5.82343081412388</c:v>
                </c:pt>
                <c:pt idx="55">
                  <c:v>5.79576614804338</c:v>
                </c:pt>
                <c:pt idx="56">
                  <c:v>5.7688294994913</c:v>
                </c:pt>
                <c:pt idx="57">
                  <c:v>5.74259250414838</c:v>
                </c:pt>
                <c:pt idx="58">
                  <c:v>5.71702825227578</c:v>
                </c:pt>
                <c:pt idx="59">
                  <c:v>5.69211119665312</c:v>
                </c:pt>
                <c:pt idx="60">
                  <c:v>5.66781706742103</c:v>
                </c:pt>
                <c:pt idx="61">
                  <c:v>5.6441227932317</c:v>
                </c:pt>
                <c:pt idx="62">
                  <c:v>5.62100642816895</c:v>
                </c:pt>
                <c:pt idx="63">
                  <c:v>5.59844708395108</c:v>
                </c:pt>
                <c:pt idx="64">
                  <c:v>5.57642486697649</c:v>
                </c:pt>
                <c:pt idx="65">
                  <c:v>5.55492081981307</c:v>
                </c:pt>
                <c:pt idx="66">
                  <c:v>5.53391686676974</c:v>
                </c:pt>
                <c:pt idx="67">
                  <c:v>5.51339576322164</c:v>
                </c:pt>
                <c:pt idx="68">
                  <c:v>5.49334104839055</c:v>
                </c:pt>
                <c:pt idx="69">
                  <c:v>5.47373700130848</c:v>
                </c:pt>
                <c:pt idx="70">
                  <c:v>5.45456859971712</c:v>
                </c:pt>
                <c:pt idx="71">
                  <c:v>5.43582148167721</c:v>
                </c:pt>
                <c:pt idx="72">
                  <c:v>5.41748190968165</c:v>
                </c:pt>
                <c:pt idx="73">
                  <c:v>5.39953673708385</c:v>
                </c:pt>
                <c:pt idx="74">
                  <c:v>5.38197337666897</c:v>
                </c:pt>
                <c:pt idx="75">
                  <c:v>5.3647797712102</c:v>
                </c:pt>
                <c:pt idx="76">
                  <c:v>5.34794436586516</c:v>
                </c:pt>
                <c:pt idx="77">
                  <c:v>5.3314560822798</c:v>
                </c:pt>
                <c:pt idx="78">
                  <c:v>5.31530429427782</c:v>
                </c:pt>
                <c:pt idx="79">
                  <c:v>5.29947880502336</c:v>
                </c:pt>
                <c:pt idx="80">
                  <c:v>5.28396982555399</c:v>
                </c:pt>
                <c:pt idx="81">
                  <c:v>5.26876795458895</c:v>
                </c:pt>
                <c:pt idx="82">
                  <c:v>5.2538641595252</c:v>
                </c:pt>
                <c:pt idx="83">
                  <c:v>5.23924975854035</c:v>
                </c:pt>
                <c:pt idx="84">
                  <c:v>5.22491640372829</c:v>
                </c:pt>
                <c:pt idx="85">
                  <c:v>5.21085606519836</c:v>
                </c:pt>
                <c:pt idx="86">
                  <c:v>5.19706101607465</c:v>
                </c:pt>
                <c:pt idx="87">
                  <c:v>5.18352381833644</c:v>
                </c:pt>
                <c:pt idx="88">
                  <c:v>5.17023730944523</c:v>
                </c:pt>
                <c:pt idx="89">
                  <c:v>5.15719458970799</c:v>
                </c:pt>
                <c:pt idx="90">
                  <c:v>5.14438901032961</c:v>
                </c:pt>
                <c:pt idx="91">
                  <c:v>5.13181416211119</c:v>
                </c:pt>
                <c:pt idx="92">
                  <c:v>5.11946386475382</c:v>
                </c:pt>
                <c:pt idx="93">
                  <c:v>5.10733215673021</c:v>
                </c:pt>
                <c:pt idx="94">
                  <c:v>5.09541328568947</c:v>
                </c:pt>
                <c:pt idx="95">
                  <c:v>5.08370169936248</c:v>
                </c:pt>
                <c:pt idx="96">
                  <c:v>5.07219203693768</c:v>
                </c:pt>
                <c:pt idx="97">
                  <c:v>5.06087912087912</c:v>
                </c:pt>
                <c:pt idx="98">
                  <c:v>5.04975794916053</c:v>
                </c:pt>
                <c:pt idx="99">
                  <c:v>5.038823687891</c:v>
                </c:pt>
                <c:pt idx="100">
                  <c:v>5.02807166430929</c:v>
                </c:pt>
                <c:pt idx="101">
                  <c:v>5.01749736012562</c:v>
                </c:pt>
                <c:pt idx="102">
                  <c:v>5.00709640519087</c:v>
                </c:pt>
                <c:pt idx="103">
                  <c:v>4.99686457147457</c:v>
                </c:pt>
                <c:pt idx="104">
                  <c:v>4.98679776733434</c:v>
                </c:pt>
                <c:pt idx="105">
                  <c:v>4.97689203206035</c:v>
                </c:pt>
                <c:pt idx="106">
                  <c:v>4.9671435306796</c:v>
                </c:pt>
                <c:pt idx="107">
                  <c:v>4.95754854900563</c:v>
                </c:pt>
                <c:pt idx="108">
                  <c:v>4.94810348892032</c:v>
                </c:pt>
                <c:pt idx="109">
                  <c:v>4.93880486387509</c:v>
                </c:pt>
                <c:pt idx="110">
                  <c:v>4.92964929459979</c:v>
                </c:pt>
                <c:pt idx="111">
                  <c:v>4.92063350500808</c:v>
                </c:pt>
                <c:pt idx="112">
                  <c:v>4.91175431828897</c:v>
                </c:pt>
                <c:pt idx="113">
                  <c:v>4.90300865317466</c:v>
                </c:pt>
                <c:pt idx="114">
                  <c:v>4.89439352037549</c:v>
                </c:pt>
                <c:pt idx="115">
                  <c:v>4.88590601917335</c:v>
                </c:pt>
                <c:pt idx="116">
                  <c:v>4.87754333416535</c:v>
                </c:pt>
                <c:pt idx="117">
                  <c:v>4.86930273215017</c:v>
                </c:pt>
                <c:pt idx="118">
                  <c:v>4.8611815591497</c:v>
                </c:pt>
                <c:pt idx="119">
                  <c:v>4.85317723755932</c:v>
                </c:pt>
                <c:pt idx="120">
                  <c:v>4.84528726342022</c:v>
                </c:pt>
                <c:pt idx="121">
                  <c:v>4.83750920380792</c:v>
                </c:pt>
                <c:pt idx="122">
                  <c:v>4.829840694331</c:v>
                </c:pt>
                <c:pt idx="123">
                  <c:v>4.82227943673488</c:v>
                </c:pt>
                <c:pt idx="124">
                  <c:v>4.81482319660538</c:v>
                </c:pt>
                <c:pt idx="125">
                  <c:v>4.80746980116731</c:v>
                </c:pt>
                <c:pt idx="126">
                  <c:v>4.8002171371736</c:v>
                </c:pt>
                <c:pt idx="127">
                  <c:v>4.79306314888049</c:v>
                </c:pt>
                <c:pt idx="128">
                  <c:v>4.78600583610485</c:v>
                </c:pt>
                <c:pt idx="129">
                  <c:v>4.77904325235975</c:v>
                </c:pt>
                <c:pt idx="130">
                  <c:v>4.77217350306459</c:v>
                </c:pt>
                <c:pt idx="131">
                  <c:v>4.76539474382632</c:v>
                </c:pt>
                <c:pt idx="132">
                  <c:v>4.75870517878856</c:v>
                </c:pt>
                <c:pt idx="133">
                  <c:v>4.7521030590454</c:v>
                </c:pt>
                <c:pt idx="134">
                  <c:v>4.74558668111709</c:v>
                </c:pt>
                <c:pt idx="135">
                  <c:v>4.73915438548463</c:v>
                </c:pt>
                <c:pt idx="136">
                  <c:v>4.73280455518079</c:v>
                </c:pt>
                <c:pt idx="137">
                  <c:v>4.72653561443497</c:v>
                </c:pt>
                <c:pt idx="138">
                  <c:v>4.72034602736946</c:v>
                </c:pt>
                <c:pt idx="139">
                  <c:v>4.71423429674504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'Расчет МНК'!$C$3</c:f>
              <c:strCache>
                <c:ptCount val="1"/>
                <c:pt idx="0">
                  <c:v>y, шт.</c:v>
                </c:pt>
              </c:strCache>
            </c:strRef>
          </c:tx>
          <c:spPr>
            <a:solidFill>
              <a:srgbClr val="b85c00"/>
            </a:solidFill>
            <a:ln w="28800">
              <a:solidFill>
                <a:srgbClr val="b85c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'Расчет МНК'!$B$4:$B$9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'Расчет МНК'!$C$4:$C$9</c:f>
              <c:numCache>
                <c:formatCode>General</c:formatCode>
                <c:ptCount val="6"/>
                <c:pt idx="0">
                  <c:v>11.5</c:v>
                </c:pt>
                <c:pt idx="1">
                  <c:v>7.3</c:v>
                </c:pt>
                <c:pt idx="2">
                  <c:v>6.5</c:v>
                </c:pt>
                <c:pt idx="3">
                  <c:v>5.6</c:v>
                </c:pt>
                <c:pt idx="4">
                  <c:v>5.5</c:v>
                </c:pt>
                <c:pt idx="5">
                  <c:v>4.9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Прогноз!$C$19</c:f>
              <c:strCache>
                <c:ptCount val="1"/>
                <c:pt idx="0">
                  <c:v>ŷ7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x"/>
            <c:size val="8"/>
            <c:spPr>
              <a:solidFill>
                <a:srgbClr val="000000"/>
              </a:solidFill>
            </c:spPr>
          </c:marker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Прогноз!$B$20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Прогноз!$C$20</c:f>
              <c:numCache>
                <c:formatCode>General</c:formatCode>
                <c:ptCount val="1"/>
                <c:pt idx="0">
                  <c:v>4.84528726342022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Прогноз!$E$19</c:f>
              <c:strCache>
                <c:ptCount val="1"/>
                <c:pt idx="0">
                  <c:v>ŷ7+Δ</c:v>
                </c:pt>
              </c:strCache>
            </c:strRef>
          </c:tx>
          <c:spPr>
            <a:solidFill>
              <a:srgbClr val="443205"/>
            </a:solidFill>
            <a:ln w="28800">
              <a:solidFill>
                <a:srgbClr val="443205"/>
              </a:solidFill>
              <a:round/>
            </a:ln>
          </c:spPr>
          <c:marker>
            <c:symbol val="triangle"/>
            <c:size val="8"/>
            <c:spPr>
              <a:solidFill>
                <a:srgbClr val="443205"/>
              </a:solidFill>
            </c:spPr>
          </c:marker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Прогноз!$D$20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Прогноз!$E$20</c:f>
              <c:numCache>
                <c:formatCode>General</c:formatCode>
                <c:ptCount val="1"/>
                <c:pt idx="0">
                  <c:v>5.45450503610531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Прогноз!$G$19</c:f>
              <c:strCache>
                <c:ptCount val="1"/>
                <c:pt idx="0">
                  <c:v>ŷ7-Δ</c:v>
                </c:pt>
              </c:strCache>
            </c:strRef>
          </c:tx>
          <c:spPr>
            <a:solidFill>
              <a:srgbClr val="472702"/>
            </a:solidFill>
            <a:ln w="28800">
              <a:solidFill>
                <a:srgbClr val="472702"/>
              </a:solidFill>
              <a:round/>
            </a:ln>
          </c:spPr>
          <c:marker>
            <c:symbol val="triangle"/>
            <c:size val="8"/>
            <c:spPr>
              <a:solidFill>
                <a:srgbClr val="472702"/>
              </a:solidFill>
            </c:spPr>
          </c:marker>
          <c:dLbls>
            <c:txPr>
              <a:bodyPr wrap="none"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Прогноз!$F$20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Прогноз!$G$20</c:f>
              <c:numCache>
                <c:formatCode>General</c:formatCode>
                <c:ptCount val="1"/>
                <c:pt idx="0">
                  <c:v>4.23606949073513</c:v>
                </c:pt>
              </c:numCache>
            </c:numRef>
          </c:yVal>
          <c:smooth val="0"/>
        </c:ser>
        <c:axId val="85072773"/>
        <c:axId val="87378301"/>
      </c:scatterChart>
      <c:valAx>
        <c:axId val="850727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900" spc="-1" strike="noStrike">
                    <a:latin typeface="Times New Roman"/>
                  </a:defRPr>
                </a:pPr>
                <a:r>
                  <a:rPr b="0" lang="ru-RU" sz="900" spc="-1" strike="noStrike">
                    <a:latin typeface="Times New Roman"/>
                  </a:rPr>
                  <a:t>t, год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Times New Roman"/>
              </a:defRPr>
            </a:pPr>
          </a:p>
        </c:txPr>
        <c:crossAx val="87378301"/>
        <c:crosses val="autoZero"/>
        <c:crossBetween val="midCat"/>
      </c:valAx>
      <c:valAx>
        <c:axId val="873783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900" spc="-1" strike="noStrike">
                    <a:latin typeface="Times New Roman"/>
                  </a:defRPr>
                </a:pPr>
                <a:r>
                  <a:rPr b="0" lang="ru-RU" sz="900" spc="-1" strike="noStrike">
                    <a:latin typeface="Times New Roman"/>
                  </a:rPr>
                  <a:t>y, шт.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Times New Roman"/>
              </a:defRPr>
            </a:pPr>
          </a:p>
        </c:txPr>
        <c:crossAx val="85072773"/>
        <c:crosses val="autoZero"/>
        <c:crossBetween val="midCat"/>
      </c:valAx>
      <c:spPr>
        <a:blipFill rotWithShape="0">
          <a:blip r:embed="rId1"/>
          <a:tile/>
        </a:blipFill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ru-RU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147960</xdr:colOff>
      <xdr:row>0</xdr:row>
      <xdr:rowOff>62280</xdr:rowOff>
    </xdr:from>
    <xdr:to>
      <xdr:col>13</xdr:col>
      <xdr:colOff>615960</xdr:colOff>
      <xdr:row>51</xdr:row>
      <xdr:rowOff>100080</xdr:rowOff>
    </xdr:to>
    <xdr:graphicFrame>
      <xdr:nvGraphicFramePr>
        <xdr:cNvPr id="0" name=""/>
        <xdr:cNvGraphicFramePr/>
      </xdr:nvGraphicFramePr>
      <xdr:xfrm>
        <a:off x="5837400" y="62280"/>
        <a:ext cx="5344920" cy="832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65160</xdr:colOff>
      <xdr:row>0</xdr:row>
      <xdr:rowOff>0</xdr:rowOff>
    </xdr:from>
    <xdr:to>
      <xdr:col>13</xdr:col>
      <xdr:colOff>734400</xdr:colOff>
      <xdr:row>52</xdr:row>
      <xdr:rowOff>54360</xdr:rowOff>
    </xdr:to>
    <xdr:graphicFrame>
      <xdr:nvGraphicFramePr>
        <xdr:cNvPr id="1" name=""/>
        <xdr:cNvGraphicFramePr/>
      </xdr:nvGraphicFramePr>
      <xdr:xfrm>
        <a:off x="5754600" y="0"/>
        <a:ext cx="5546160" cy="850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30" workbookViewId="0">
      <selection pane="topLeft" activeCell="I6" activeCellId="0" sqref="I6"/>
    </sheetView>
  </sheetViews>
  <sheetFormatPr defaultColWidth="11.53515625" defaultRowHeight="12.8" zeroHeight="false" outlineLevelRow="0" outlineLevelCol="0"/>
  <cols>
    <col collapsed="false" customWidth="true" hidden="false" outlineLevel="0" max="8" min="2" style="0" width="7.64"/>
  </cols>
  <sheetData>
    <row r="2" customFormat="false" ht="12.8" hidden="false" customHeight="false" outlineLevel="0" collapsed="false">
      <c r="B2" s="1" t="s">
        <v>0</v>
      </c>
      <c r="C2" s="1"/>
      <c r="D2" s="1"/>
      <c r="E2" s="1"/>
      <c r="F2" s="1"/>
      <c r="G2" s="1"/>
      <c r="H2" s="1"/>
    </row>
    <row r="3" customFormat="false" ht="12.8" hidden="false" customHeight="false" outlineLevel="0" collapsed="false">
      <c r="B3" s="2" t="s">
        <v>1</v>
      </c>
      <c r="C3" s="2" t="n">
        <v>1</v>
      </c>
      <c r="D3" s="2" t="n">
        <v>2</v>
      </c>
      <c r="E3" s="2" t="n">
        <v>3</v>
      </c>
      <c r="F3" s="2" t="n">
        <v>4</v>
      </c>
      <c r="G3" s="2" t="n">
        <v>5</v>
      </c>
      <c r="H3" s="2" t="n">
        <v>6</v>
      </c>
    </row>
    <row r="4" customFormat="false" ht="12.8" hidden="false" customHeight="false" outlineLevel="0" collapsed="false">
      <c r="B4" s="2" t="s">
        <v>2</v>
      </c>
      <c r="C4" s="2" t="n">
        <v>11.5</v>
      </c>
      <c r="D4" s="2" t="n">
        <v>7.3</v>
      </c>
      <c r="E4" s="2" t="n">
        <v>6.5</v>
      </c>
      <c r="F4" s="2" t="n">
        <v>5.6</v>
      </c>
      <c r="G4" s="2" t="n">
        <v>5.5</v>
      </c>
      <c r="H4" s="2" t="n">
        <v>4.9</v>
      </c>
    </row>
  </sheetData>
  <mergeCells count="1">
    <mergeCell ref="B2:H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1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30" workbookViewId="0">
      <selection pane="topLeft" activeCell="G1" activeCellId="0" sqref="G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.38"/>
    <col collapsed="false" customWidth="true" hidden="false" outlineLevel="0" max="7" min="2" style="3" width="7.64"/>
    <col collapsed="false" customWidth="false" hidden="false" outlineLevel="0" max="1024" min="8" style="3" width="11.52"/>
  </cols>
  <sheetData>
    <row r="2" customFormat="false" ht="12.8" hidden="false" customHeight="false" outlineLevel="0" collapsed="false">
      <c r="B2" s="1" t="s">
        <v>3</v>
      </c>
      <c r="C2" s="1"/>
      <c r="D2" s="1"/>
      <c r="E2" s="1"/>
      <c r="F2" s="1"/>
      <c r="G2" s="1"/>
      <c r="I2" s="1" t="s">
        <v>4</v>
      </c>
      <c r="J2" s="1"/>
    </row>
    <row r="3" customFormat="false" ht="12.8" hidden="false" customHeight="false" outlineLevel="0" collapsed="false">
      <c r="B3" s="2" t="s">
        <v>1</v>
      </c>
      <c r="C3" s="2" t="s">
        <v>2</v>
      </c>
      <c r="D3" s="2" t="s">
        <v>5</v>
      </c>
      <c r="E3" s="2" t="s">
        <v>6</v>
      </c>
      <c r="F3" s="2" t="s">
        <v>7</v>
      </c>
      <c r="G3" s="2" t="s">
        <v>8</v>
      </c>
      <c r="I3" s="1"/>
      <c r="J3" s="1"/>
    </row>
    <row r="4" customFormat="false" ht="12.8" hidden="false" customHeight="false" outlineLevel="0" collapsed="false">
      <c r="B4" s="2" t="n">
        <f aca="false">'Исходные данные'!C3</f>
        <v>1</v>
      </c>
      <c r="C4" s="2" t="n">
        <f aca="false">'Исходные данные'!C4</f>
        <v>11.5</v>
      </c>
      <c r="D4" s="4" t="n">
        <f aca="false">1/B4</f>
        <v>1</v>
      </c>
      <c r="E4" s="4" t="n">
        <f aca="false">C4</f>
        <v>11.5</v>
      </c>
      <c r="F4" s="4" t="n">
        <f aca="false">1/(B4*B4)</f>
        <v>1</v>
      </c>
      <c r="G4" s="4" t="n">
        <f aca="false">C4/B4</f>
        <v>11.5</v>
      </c>
      <c r="I4" s="1"/>
      <c r="J4" s="1"/>
    </row>
    <row r="5" customFormat="false" ht="12.8" hidden="false" customHeight="false" outlineLevel="0" collapsed="false">
      <c r="B5" s="2" t="n">
        <f aca="false">'Исходные данные'!D3</f>
        <v>2</v>
      </c>
      <c r="C5" s="2" t="n">
        <f aca="false">'Исходные данные'!D4</f>
        <v>7.3</v>
      </c>
      <c r="D5" s="4" t="n">
        <f aca="false">1/B5</f>
        <v>0.5</v>
      </c>
      <c r="E5" s="4" t="n">
        <f aca="false">C5</f>
        <v>7.3</v>
      </c>
      <c r="F5" s="4" t="n">
        <f aca="false">1/(B5*B5)</f>
        <v>0.25</v>
      </c>
      <c r="G5" s="4" t="n">
        <f aca="false">C5/B5</f>
        <v>3.65</v>
      </c>
      <c r="I5" s="1"/>
      <c r="J5" s="1"/>
    </row>
    <row r="6" customFormat="false" ht="12.8" hidden="false" customHeight="false" outlineLevel="0" collapsed="false">
      <c r="B6" s="2" t="n">
        <f aca="false">'Исходные данные'!E3</f>
        <v>3</v>
      </c>
      <c r="C6" s="2" t="n">
        <f aca="false">'Исходные данные'!E4</f>
        <v>6.5</v>
      </c>
      <c r="D6" s="4" t="n">
        <f aca="false">1/B6</f>
        <v>0.333333333333333</v>
      </c>
      <c r="E6" s="4" t="n">
        <f aca="false">C6</f>
        <v>6.5</v>
      </c>
      <c r="F6" s="4" t="n">
        <f aca="false">1/(B6*B6)</f>
        <v>0.111111111111111</v>
      </c>
      <c r="G6" s="4" t="n">
        <f aca="false">C6/B6</f>
        <v>2.16666666666667</v>
      </c>
    </row>
    <row r="7" customFormat="false" ht="12.8" hidden="false" customHeight="false" outlineLevel="0" collapsed="false">
      <c r="B7" s="2" t="n">
        <f aca="false">'Исходные данные'!F3</f>
        <v>4</v>
      </c>
      <c r="C7" s="2" t="n">
        <f aca="false">'Исходные данные'!F4</f>
        <v>5.6</v>
      </c>
      <c r="D7" s="4" t="n">
        <f aca="false">1/B7</f>
        <v>0.25</v>
      </c>
      <c r="E7" s="4" t="n">
        <f aca="false">C7</f>
        <v>5.6</v>
      </c>
      <c r="F7" s="4" t="n">
        <f aca="false">1/(B7*B7)</f>
        <v>0.0625</v>
      </c>
      <c r="G7" s="4" t="n">
        <f aca="false">C7/B7</f>
        <v>1.4</v>
      </c>
    </row>
    <row r="8" customFormat="false" ht="12.8" hidden="false" customHeight="false" outlineLevel="0" collapsed="false">
      <c r="B8" s="2" t="n">
        <f aca="false">'Исходные данные'!G3</f>
        <v>5</v>
      </c>
      <c r="C8" s="2" t="n">
        <f aca="false">'Исходные данные'!G4</f>
        <v>5.5</v>
      </c>
      <c r="D8" s="4" t="n">
        <f aca="false">1/B8</f>
        <v>0.2</v>
      </c>
      <c r="E8" s="4" t="n">
        <f aca="false">C8</f>
        <v>5.5</v>
      </c>
      <c r="F8" s="4" t="n">
        <f aca="false">1/(B8*B8)</f>
        <v>0.04</v>
      </c>
      <c r="G8" s="4" t="n">
        <f aca="false">C8/B8</f>
        <v>1.1</v>
      </c>
    </row>
    <row r="9" customFormat="false" ht="12.8" hidden="false" customHeight="false" outlineLevel="0" collapsed="false">
      <c r="B9" s="2" t="n">
        <f aca="false">'Исходные данные'!H3</f>
        <v>6</v>
      </c>
      <c r="C9" s="2" t="n">
        <f aca="false">'Исходные данные'!H4</f>
        <v>4.9</v>
      </c>
      <c r="D9" s="4" t="n">
        <f aca="false">1/B9</f>
        <v>0.166666666666667</v>
      </c>
      <c r="E9" s="4" t="n">
        <f aca="false">C9</f>
        <v>4.9</v>
      </c>
      <c r="F9" s="4" t="n">
        <f aca="false">1/(B9*B9)</f>
        <v>0.0277777777777778</v>
      </c>
      <c r="G9" s="4" t="n">
        <f aca="false">C9/B9</f>
        <v>0.816666666666667</v>
      </c>
    </row>
    <row r="10" customFormat="false" ht="12.8" hidden="false" customHeight="false" outlineLevel="0" collapsed="false">
      <c r="B10" s="5" t="s">
        <v>9</v>
      </c>
      <c r="C10" s="5"/>
      <c r="D10" s="4" t="s">
        <v>10</v>
      </c>
      <c r="E10" s="4" t="s">
        <v>11</v>
      </c>
      <c r="F10" s="4" t="s">
        <v>12</v>
      </c>
      <c r="G10" s="4" t="s">
        <v>13</v>
      </c>
    </row>
    <row r="11" customFormat="false" ht="12.8" hidden="false" customHeight="false" outlineLevel="0" collapsed="false">
      <c r="B11" s="6" t="s">
        <v>14</v>
      </c>
      <c r="C11" s="6"/>
      <c r="D11" s="4" t="n">
        <f aca="false">SUM(D4:D9)</f>
        <v>2.45</v>
      </c>
      <c r="E11" s="4" t="n">
        <f aca="false">SUM(E4:E9)</f>
        <v>41.3</v>
      </c>
      <c r="F11" s="4" t="n">
        <f aca="false">SUM(F4:F9)</f>
        <v>1.49138888888889</v>
      </c>
      <c r="G11" s="4" t="n">
        <f aca="false">SUM(G4:G9)</f>
        <v>20.6333333333333</v>
      </c>
    </row>
  </sheetData>
  <mergeCells count="5">
    <mergeCell ref="B2:G2"/>
    <mergeCell ref="I2:J2"/>
    <mergeCell ref="I3:J5"/>
    <mergeCell ref="B10:C10"/>
    <mergeCell ref="B11:C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1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30" workbookViewId="0">
      <selection pane="topLeft" activeCell="G14" activeCellId="0" sqref="G1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2"/>
    <col collapsed="false" customWidth="true" hidden="false" outlineLevel="0" max="7" min="2" style="3" width="5.1"/>
    <col collapsed="false" customWidth="false" hidden="false" outlineLevel="0" max="8" min="8" style="3" width="11.52"/>
    <col collapsed="false" customWidth="true" hidden="false" outlineLevel="0" max="9" min="9" style="3" width="8.79"/>
    <col collapsed="false" customWidth="false" hidden="false" outlineLevel="0" max="1024" min="10" style="3" width="11.52"/>
  </cols>
  <sheetData>
    <row r="2" customFormat="false" ht="12.8" hidden="false" customHeight="false" outlineLevel="0" collapsed="false">
      <c r="B2" s="1" t="s">
        <v>15</v>
      </c>
      <c r="C2" s="1"/>
      <c r="D2" s="1"/>
      <c r="E2" s="1"/>
      <c r="F2" s="1"/>
      <c r="G2" s="1"/>
    </row>
    <row r="4" customFormat="false" ht="12.8" hidden="false" customHeight="false" outlineLevel="0" collapsed="false">
      <c r="B4" s="7" t="s">
        <v>16</v>
      </c>
      <c r="C4" s="8" t="n">
        <v>6</v>
      </c>
      <c r="D4" s="9" t="s">
        <v>10</v>
      </c>
      <c r="E4" s="7" t="s">
        <v>17</v>
      </c>
      <c r="F4" s="10" t="n">
        <f aca="false">6*'Расчет МНК'!F11-'Расчет МНК'!D11*'Расчет МНК'!D11</f>
        <v>2.94583333333333</v>
      </c>
      <c r="G4" s="10"/>
      <c r="H4" s="11"/>
      <c r="I4" s="12" t="s">
        <v>18</v>
      </c>
      <c r="J4" s="13" t="n">
        <f aca="false">F7/F4</f>
        <v>3.74858085808581</v>
      </c>
    </row>
    <row r="5" customFormat="false" ht="12.8" hidden="false" customHeight="false" outlineLevel="0" collapsed="false">
      <c r="B5" s="7"/>
      <c r="C5" s="8" t="s">
        <v>10</v>
      </c>
      <c r="D5" s="9" t="s">
        <v>12</v>
      </c>
      <c r="E5" s="7"/>
      <c r="F5" s="10"/>
      <c r="G5" s="10"/>
      <c r="H5" s="11"/>
      <c r="I5" s="12" t="s">
        <v>19</v>
      </c>
      <c r="J5" s="13" t="n">
        <f aca="false">F10/F4</f>
        <v>7.67694483734088</v>
      </c>
    </row>
    <row r="6" customFormat="false" ht="12.8" hidden="false" customHeight="false" outlineLevel="0" collapsed="false">
      <c r="F6" s="14"/>
      <c r="G6" s="14"/>
    </row>
    <row r="7" customFormat="false" ht="12.8" hidden="false" customHeight="false" outlineLevel="0" collapsed="false">
      <c r="B7" s="7" t="s">
        <v>20</v>
      </c>
      <c r="C7" s="8" t="s">
        <v>11</v>
      </c>
      <c r="D7" s="9" t="s">
        <v>10</v>
      </c>
      <c r="E7" s="7" t="s">
        <v>17</v>
      </c>
      <c r="F7" s="10" t="n">
        <f aca="false">'Расчет МНК'!E11*'Расчет МНК'!F11-'Расчет МНК'!D11*'Расчет МНК'!G11</f>
        <v>11.0426944444444</v>
      </c>
      <c r="G7" s="10"/>
    </row>
    <row r="8" customFormat="false" ht="12.8" hidden="false" customHeight="false" outlineLevel="0" collapsed="false">
      <c r="B8" s="7"/>
      <c r="C8" s="8" t="s">
        <v>13</v>
      </c>
      <c r="D8" s="9" t="s">
        <v>12</v>
      </c>
      <c r="E8" s="7"/>
      <c r="F8" s="10"/>
      <c r="G8" s="10"/>
    </row>
    <row r="9" customFormat="false" ht="12.8" hidden="false" customHeight="false" outlineLevel="0" collapsed="false">
      <c r="F9" s="14"/>
      <c r="G9" s="14"/>
    </row>
    <row r="10" customFormat="false" ht="12.8" hidden="false" customHeight="false" outlineLevel="0" collapsed="false">
      <c r="B10" s="7" t="s">
        <v>21</v>
      </c>
      <c r="C10" s="8" t="n">
        <v>6</v>
      </c>
      <c r="D10" s="9" t="s">
        <v>11</v>
      </c>
      <c r="E10" s="7" t="s">
        <v>17</v>
      </c>
      <c r="F10" s="10" t="n">
        <f aca="false">6*'Расчет МНК'!G11-'Расчет МНК'!E11*'Расчет МНК'!D11</f>
        <v>22.615</v>
      </c>
      <c r="G10" s="10"/>
    </row>
    <row r="11" customFormat="false" ht="12.8" hidden="false" customHeight="false" outlineLevel="0" collapsed="false">
      <c r="B11" s="7"/>
      <c r="C11" s="8" t="s">
        <v>10</v>
      </c>
      <c r="D11" s="9" t="s">
        <v>13</v>
      </c>
      <c r="E11" s="7"/>
      <c r="F11" s="10"/>
      <c r="G11" s="10"/>
    </row>
  </sheetData>
  <mergeCells count="10">
    <mergeCell ref="B2:G2"/>
    <mergeCell ref="B4:B5"/>
    <mergeCell ref="E4:E5"/>
    <mergeCell ref="F4:G5"/>
    <mergeCell ref="B7:B8"/>
    <mergeCell ref="E7:E8"/>
    <mergeCell ref="F7:G8"/>
    <mergeCell ref="B10:B11"/>
    <mergeCell ref="E10:E11"/>
    <mergeCell ref="F10:G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143"/>
  <sheetViews>
    <sheetView showFormulas="false" showGridLines="true" showRowColHeaders="true" showZeros="true" rightToLeft="false" tabSelected="true" showOutlineSymbols="true" defaultGridColor="true" view="normal" topLeftCell="A28" colorId="64" zoomScale="80" zoomScaleNormal="80" zoomScalePageLayoutView="130" workbookViewId="0">
      <selection pane="topLeft" activeCell="P36" activeCellId="0" sqref="P36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5" width="11.52"/>
  </cols>
  <sheetData>
    <row r="2" customFormat="false" ht="12.8" hidden="false" customHeight="false" outlineLevel="0" collapsed="false">
      <c r="B2" s="16" t="s">
        <v>22</v>
      </c>
      <c r="C2" s="16"/>
      <c r="D2" s="16"/>
      <c r="E2" s="16"/>
    </row>
    <row r="3" customFormat="false" ht="12.8" hidden="false" customHeight="false" outlineLevel="0" collapsed="false">
      <c r="B3" s="2" t="s">
        <v>23</v>
      </c>
      <c r="C3" s="2" t="s">
        <v>24</v>
      </c>
    </row>
    <row r="4" customFormat="false" ht="12.8" hidden="false" customHeight="false" outlineLevel="0" collapsed="false">
      <c r="B4" s="17" t="n">
        <f aca="false">'Исходные данные'!C3</f>
        <v>1</v>
      </c>
      <c r="C4" s="4" t="n">
        <f aca="false">'Решение СЛУ'!$J$4+('Решение СЛУ'!$J$5/B4)</f>
        <v>11.4255256954267</v>
      </c>
    </row>
    <row r="5" customFormat="false" ht="12.8" hidden="false" customHeight="false" outlineLevel="0" collapsed="false">
      <c r="B5" s="17" t="n">
        <f aca="false">B4+0.05</f>
        <v>1.05</v>
      </c>
      <c r="C5" s="4" t="n">
        <f aca="false">'Решение СЛУ'!$J$4+('Решение СЛУ'!$J$5/B5)</f>
        <v>11.0599568936485</v>
      </c>
    </row>
    <row r="6" customFormat="false" ht="12.8" hidden="false" customHeight="false" outlineLevel="0" collapsed="false">
      <c r="B6" s="17" t="n">
        <f aca="false">B5+0.05</f>
        <v>1.1</v>
      </c>
      <c r="C6" s="4" t="n">
        <f aca="false">'Решение СЛУ'!$J$4+('Решение СЛУ'!$J$5/B6)</f>
        <v>10.7276216193048</v>
      </c>
    </row>
    <row r="7" customFormat="false" ht="12.8" hidden="false" customHeight="false" outlineLevel="0" collapsed="false">
      <c r="B7" s="17" t="n">
        <f aca="false">B6+0.05</f>
        <v>1.15</v>
      </c>
      <c r="C7" s="4" t="n">
        <f aca="false">'Решение СЛУ'!$J$4+('Решение СЛУ'!$J$5/B7)</f>
        <v>10.4241850644692</v>
      </c>
    </row>
    <row r="8" customFormat="false" ht="12.8" hidden="false" customHeight="false" outlineLevel="0" collapsed="false">
      <c r="B8" s="17" t="n">
        <f aca="false">B7+0.05</f>
        <v>1.2</v>
      </c>
      <c r="C8" s="4" t="n">
        <f aca="false">'Решение СЛУ'!$J$4+('Решение СЛУ'!$J$5/B8)</f>
        <v>10.1460348892032</v>
      </c>
    </row>
    <row r="9" customFormat="false" ht="12.8" hidden="false" customHeight="false" outlineLevel="0" collapsed="false">
      <c r="B9" s="17" t="n">
        <f aca="false">B8+0.05</f>
        <v>1.25</v>
      </c>
      <c r="C9" s="4" t="n">
        <f aca="false">'Решение СЛУ'!$J$4+('Решение СЛУ'!$J$5/B9)</f>
        <v>9.89013672795851</v>
      </c>
    </row>
    <row r="10" customFormat="false" ht="12.8" hidden="false" customHeight="false" outlineLevel="0" collapsed="false">
      <c r="B10" s="17" t="n">
        <f aca="false">B9+0.05</f>
        <v>1.3</v>
      </c>
      <c r="C10" s="4" t="n">
        <f aca="false">'Решение СЛУ'!$J$4+('Решение СЛУ'!$J$5/B10)</f>
        <v>9.65392304065571</v>
      </c>
    </row>
    <row r="11" customFormat="false" ht="12.8" hidden="false" customHeight="false" outlineLevel="0" collapsed="false">
      <c r="B11" s="17" t="n">
        <f aca="false">B10+0.05</f>
        <v>1.35</v>
      </c>
      <c r="C11" s="4" t="n">
        <f aca="false">'Решение СЛУ'!$J$4+('Решение СЛУ'!$J$5/B11)</f>
        <v>9.43520666352349</v>
      </c>
    </row>
    <row r="12" customFormat="false" ht="12.8" hidden="false" customHeight="false" outlineLevel="0" collapsed="false">
      <c r="B12" s="17" t="n">
        <f aca="false">B11+0.05</f>
        <v>1.4</v>
      </c>
      <c r="C12" s="4" t="n">
        <f aca="false">'Решение СЛУ'!$J$4+('Решение СЛУ'!$J$5/B12)</f>
        <v>9.23211288475786</v>
      </c>
    </row>
    <row r="13" customFormat="false" ht="12.8" hidden="false" customHeight="false" outlineLevel="0" collapsed="false">
      <c r="B13" s="17" t="n">
        <f aca="false">B12+0.05</f>
        <v>1.45</v>
      </c>
      <c r="C13" s="4" t="n">
        <f aca="false">'Решение СЛУ'!$J$4+('Решение СЛУ'!$J$5/B13)</f>
        <v>9.04302557349331</v>
      </c>
    </row>
    <row r="14" customFormat="false" ht="12.8" hidden="false" customHeight="false" outlineLevel="0" collapsed="false">
      <c r="B14" s="17" t="n">
        <f aca="false">B13+0.05</f>
        <v>1.5</v>
      </c>
      <c r="C14" s="4" t="n">
        <f aca="false">'Решение СЛУ'!$J$4+('Решение СЛУ'!$J$5/B14)</f>
        <v>8.86654408297972</v>
      </c>
    </row>
    <row r="15" customFormat="false" ht="12.8" hidden="false" customHeight="false" outlineLevel="0" collapsed="false">
      <c r="B15" s="17" t="n">
        <f aca="false">B14+0.05</f>
        <v>1.55</v>
      </c>
      <c r="C15" s="4" t="n">
        <f aca="false">'Решение СЛУ'!$J$4+('Решение СЛУ'!$J$5/B15)</f>
        <v>8.70144849507992</v>
      </c>
    </row>
    <row r="16" customFormat="false" ht="12.8" hidden="false" customHeight="false" outlineLevel="0" collapsed="false">
      <c r="B16" s="17" t="n">
        <f aca="false">B15+0.05</f>
        <v>1.6</v>
      </c>
      <c r="C16" s="4" t="n">
        <f aca="false">'Решение СЛУ'!$J$4+('Решение СЛУ'!$J$5/B16)</f>
        <v>8.54667138142385</v>
      </c>
    </row>
    <row r="17" customFormat="false" ht="12.8" hidden="false" customHeight="false" outlineLevel="0" collapsed="false">
      <c r="B17" s="17" t="n">
        <f aca="false">B16+0.05</f>
        <v>1.65</v>
      </c>
      <c r="C17" s="4" t="n">
        <f aca="false">'Решение СЛУ'!$J$4+('Решение СЛУ'!$J$5/B17)</f>
        <v>8.40127469889846</v>
      </c>
    </row>
    <row r="18" customFormat="false" ht="12.8" hidden="false" customHeight="false" outlineLevel="0" collapsed="false">
      <c r="B18" s="17" t="n">
        <f aca="false">B17+0.05</f>
        <v>1.7</v>
      </c>
      <c r="C18" s="4" t="n">
        <f aca="false">'Решение СЛУ'!$J$4+('Решение СЛУ'!$J$5/B18)</f>
        <v>8.26443076240397</v>
      </c>
    </row>
    <row r="19" customFormat="false" ht="12.8" hidden="false" customHeight="false" outlineLevel="0" collapsed="false">
      <c r="B19" s="17" t="n">
        <f aca="false">B18+0.05</f>
        <v>1.75</v>
      </c>
      <c r="C19" s="4" t="n">
        <f aca="false">'Решение СЛУ'!$J$4+('Решение СЛУ'!$J$5/B19)</f>
        <v>8.13540647942345</v>
      </c>
    </row>
    <row r="20" customFormat="false" ht="12.8" hidden="false" customHeight="false" outlineLevel="0" collapsed="false">
      <c r="B20" s="17" t="n">
        <f aca="false">B19+0.05</f>
        <v>1.8</v>
      </c>
      <c r="C20" s="4" t="n">
        <f aca="false">'Решение СЛУ'!$J$4+('Решение СЛУ'!$J$5/B20)</f>
        <v>8.01355021216407</v>
      </c>
    </row>
    <row r="21" customFormat="false" ht="12.8" hidden="false" customHeight="false" outlineLevel="0" collapsed="false">
      <c r="B21" s="17" t="n">
        <f aca="false">B20+0.05</f>
        <v>1.85</v>
      </c>
      <c r="C21" s="4" t="n">
        <f aca="false">'Решение СЛУ'!$J$4+('Решение СЛУ'!$J$5/B21)</f>
        <v>7.89828077016195</v>
      </c>
    </row>
    <row r="22" customFormat="false" ht="12.8" hidden="false" customHeight="false" outlineLevel="0" collapsed="false">
      <c r="B22" s="17" t="n">
        <f aca="false">B21+0.05</f>
        <v>1.9</v>
      </c>
      <c r="C22" s="4" t="n">
        <f aca="false">'Решение СЛУ'!$J$4+('Решение СЛУ'!$J$5/B22)</f>
        <v>7.78907814089679</v>
      </c>
    </row>
    <row r="23" customFormat="false" ht="12.8" hidden="false" customHeight="false" outlineLevel="0" collapsed="false">
      <c r="B23" s="17" t="n">
        <f aca="false">B22+0.05</f>
        <v>1.95</v>
      </c>
      <c r="C23" s="4" t="n">
        <f aca="false">'Решение СЛУ'!$J$4+('Решение СЛУ'!$J$5/B23)</f>
        <v>7.68547564646574</v>
      </c>
    </row>
    <row r="24" customFormat="false" ht="12.8" hidden="false" customHeight="false" outlineLevel="0" collapsed="false">
      <c r="B24" s="17" t="n">
        <f aca="false">B23+0.05</f>
        <v>2</v>
      </c>
      <c r="C24" s="4" t="n">
        <f aca="false">'Решение СЛУ'!$J$4+('Решение СЛУ'!$J$5/B24)</f>
        <v>7.58705327675624</v>
      </c>
    </row>
    <row r="25" customFormat="false" ht="12.8" hidden="false" customHeight="false" outlineLevel="0" collapsed="false">
      <c r="B25" s="17" t="n">
        <f aca="false">B24+0.05</f>
        <v>2.05</v>
      </c>
      <c r="C25" s="4" t="n">
        <f aca="false">'Решение СЛУ'!$J$4+('Решение СЛУ'!$J$5/B25)</f>
        <v>7.49343199825209</v>
      </c>
    </row>
    <row r="26" customFormat="false" ht="12.8" hidden="false" customHeight="false" outlineLevel="0" collapsed="false">
      <c r="B26" s="17" t="n">
        <f aca="false">B25+0.05</f>
        <v>2.1</v>
      </c>
      <c r="C26" s="4" t="n">
        <f aca="false">'Решение СЛУ'!$J$4+('Решение СЛУ'!$J$5/B26)</f>
        <v>7.40426887586718</v>
      </c>
    </row>
    <row r="27" customFormat="false" ht="12.8" hidden="false" customHeight="false" outlineLevel="0" collapsed="false">
      <c r="B27" s="17" t="n">
        <f aca="false">B26+0.05</f>
        <v>2.15</v>
      </c>
      <c r="C27" s="4" t="n">
        <f aca="false">'Решение СЛУ'!$J$4+('Решение СЛУ'!$J$5/B27)</f>
        <v>7.31925287545366</v>
      </c>
    </row>
    <row r="28" customFormat="false" ht="12.8" hidden="false" customHeight="false" outlineLevel="0" collapsed="false">
      <c r="B28" s="17" t="n">
        <f aca="false">B27+0.05</f>
        <v>2.2</v>
      </c>
      <c r="C28" s="4" t="n">
        <f aca="false">'Решение СЛУ'!$J$4+('Решение СЛУ'!$J$5/B28)</f>
        <v>7.2381012386953</v>
      </c>
    </row>
    <row r="29" customFormat="false" ht="12.8" hidden="false" customHeight="false" outlineLevel="0" collapsed="false">
      <c r="B29" s="17" t="n">
        <f aca="false">B28+0.05</f>
        <v>2.25</v>
      </c>
      <c r="C29" s="4" t="n">
        <f aca="false">'Решение СЛУ'!$J$4+('Решение СЛУ'!$J$5/B29)</f>
        <v>7.16055634134842</v>
      </c>
    </row>
    <row r="30" customFormat="false" ht="12.8" hidden="false" customHeight="false" outlineLevel="0" collapsed="false">
      <c r="B30" s="17" t="n">
        <f aca="false">B29+0.05</f>
        <v>2.3</v>
      </c>
      <c r="C30" s="4" t="n">
        <f aca="false">'Решение СЛУ'!$J$4+('Решение СЛУ'!$J$5/B30)</f>
        <v>7.08638296127749</v>
      </c>
    </row>
    <row r="31" customFormat="false" ht="12.8" hidden="false" customHeight="false" outlineLevel="0" collapsed="false">
      <c r="B31" s="17" t="n">
        <f aca="false">B30+0.05</f>
        <v>2.35</v>
      </c>
      <c r="C31" s="4" t="n">
        <f aca="false">'Решение СЛУ'!$J$4+('Решение СЛУ'!$J$5/B31)</f>
        <v>7.01536589525214</v>
      </c>
    </row>
    <row r="32" customFormat="false" ht="12.8" hidden="false" customHeight="false" outlineLevel="0" collapsed="false">
      <c r="B32" s="17" t="n">
        <f aca="false">B31+0.05</f>
        <v>2.4</v>
      </c>
      <c r="C32" s="4" t="n">
        <f aca="false">'Решение СЛУ'!$J$4+('Решение СЛУ'!$J$5/B32)</f>
        <v>6.94730787364451</v>
      </c>
    </row>
    <row r="33" customFormat="false" ht="12.8" hidden="false" customHeight="false" outlineLevel="0" collapsed="false">
      <c r="B33" s="17" t="n">
        <f aca="false">B32+0.05</f>
        <v>2.45</v>
      </c>
      <c r="C33" s="4" t="n">
        <f aca="false">'Решение СЛУ'!$J$4+('Решение СЛУ'!$J$5/B33)</f>
        <v>6.88202773046984</v>
      </c>
    </row>
    <row r="34" customFormat="false" ht="12.8" hidden="false" customHeight="false" outlineLevel="0" collapsed="false">
      <c r="B34" s="17" t="n">
        <f aca="false">B33+0.05</f>
        <v>2.5</v>
      </c>
      <c r="C34" s="4" t="n">
        <f aca="false">'Решение СЛУ'!$J$4+('Решение СЛУ'!$J$5/B34)</f>
        <v>6.81935879302216</v>
      </c>
    </row>
    <row r="35" customFormat="false" ht="12.8" hidden="false" customHeight="false" outlineLevel="0" collapsed="false">
      <c r="B35" s="17" t="n">
        <f aca="false">B34+0.05</f>
        <v>2.55</v>
      </c>
      <c r="C35" s="4" t="n">
        <f aca="false">'Решение СЛУ'!$J$4+('Решение СЛУ'!$J$5/B35)</f>
        <v>6.75914746096458</v>
      </c>
    </row>
    <row r="36" customFormat="false" ht="12.8" hidden="false" customHeight="false" outlineLevel="0" collapsed="false">
      <c r="B36" s="17" t="n">
        <f aca="false">B35+0.05</f>
        <v>2.6</v>
      </c>
      <c r="C36" s="4" t="n">
        <f aca="false">'Решение СЛУ'!$J$4+('Решение СЛУ'!$J$5/B36)</f>
        <v>6.70125194937076</v>
      </c>
    </row>
    <row r="37" customFormat="false" ht="12.8" hidden="false" customHeight="false" outlineLevel="0" collapsed="false">
      <c r="B37" s="17" t="n">
        <f aca="false">B36+0.05</f>
        <v>2.65</v>
      </c>
      <c r="C37" s="4" t="n">
        <f aca="false">'Решение СЛУ'!$J$4+('Решение СЛУ'!$J$5/B37)</f>
        <v>6.6455411740635</v>
      </c>
    </row>
    <row r="38" customFormat="false" ht="12.8" hidden="false" customHeight="false" outlineLevel="0" collapsed="false">
      <c r="B38" s="17" t="n">
        <f aca="false">B37+0.05</f>
        <v>2.7</v>
      </c>
      <c r="C38" s="4" t="n">
        <f aca="false">'Решение СЛУ'!$J$4+('Решение СЛУ'!$J$5/B38)</f>
        <v>6.59189376080465</v>
      </c>
    </row>
    <row r="39" customFormat="false" ht="12.8" hidden="false" customHeight="false" outlineLevel="0" collapsed="false">
      <c r="B39" s="17" t="n">
        <f aca="false">B38+0.05</f>
        <v>2.75</v>
      </c>
      <c r="C39" s="4" t="n">
        <f aca="false">'Решение СЛУ'!$J$4+('Решение СЛУ'!$J$5/B39)</f>
        <v>6.5401971625734</v>
      </c>
    </row>
    <row r="40" customFormat="false" ht="12.8" hidden="false" customHeight="false" outlineLevel="0" collapsed="false">
      <c r="B40" s="17" t="n">
        <f aca="false">B39+0.05</f>
        <v>2.8</v>
      </c>
      <c r="C40" s="4" t="n">
        <f aca="false">'Решение СЛУ'!$J$4+('Решение СЛУ'!$J$5/B40)</f>
        <v>6.49034687142184</v>
      </c>
    </row>
    <row r="41" customFormat="false" ht="12.8" hidden="false" customHeight="false" outlineLevel="0" collapsed="false">
      <c r="B41" s="17" t="n">
        <f aca="false">B40+0.05</f>
        <v>2.85</v>
      </c>
      <c r="C41" s="4" t="n">
        <f aca="false">'Решение СЛУ'!$J$4+('Решение СЛУ'!$J$5/B41)</f>
        <v>6.44224571329313</v>
      </c>
    </row>
    <row r="42" customFormat="false" ht="12.8" hidden="false" customHeight="false" outlineLevel="0" collapsed="false">
      <c r="B42" s="17" t="n">
        <f aca="false">B41+0.05</f>
        <v>2.9</v>
      </c>
      <c r="C42" s="4" t="n">
        <f aca="false">'Решение СЛУ'!$J$4+('Решение СЛУ'!$J$5/B42)</f>
        <v>6.39580321578956</v>
      </c>
    </row>
    <row r="43" customFormat="false" ht="12.8" hidden="false" customHeight="false" outlineLevel="0" collapsed="false">
      <c r="B43" s="17" t="n">
        <f aca="false">B42+0.05</f>
        <v>2.95</v>
      </c>
      <c r="C43" s="4" t="n">
        <f aca="false">'Решение СЛУ'!$J$4+('Решение СЛУ'!$J$5/B43)</f>
        <v>6.35093504023526</v>
      </c>
    </row>
    <row r="44" customFormat="false" ht="12.8" hidden="false" customHeight="false" outlineLevel="0" collapsed="false">
      <c r="B44" s="17" t="n">
        <f aca="false">B43+0.05</f>
        <v>3</v>
      </c>
      <c r="C44" s="4" t="n">
        <f aca="false">'Решение СЛУ'!$J$4+('Решение СЛУ'!$J$5/B44)</f>
        <v>6.30756247053277</v>
      </c>
    </row>
    <row r="45" customFormat="false" ht="12.8" hidden="false" customHeight="false" outlineLevel="0" collapsed="false">
      <c r="B45" s="17" t="n">
        <f aca="false">B44+0.05</f>
        <v>3.05</v>
      </c>
      <c r="C45" s="4" t="n">
        <f aca="false">'Решение СЛУ'!$J$4+('Решение СЛУ'!$J$5/B45)</f>
        <v>6.26561195229593</v>
      </c>
    </row>
    <row r="46" customFormat="false" ht="12.8" hidden="false" customHeight="false" outlineLevel="0" collapsed="false">
      <c r="B46" s="17" t="n">
        <f aca="false">B45+0.05</f>
        <v>3.1</v>
      </c>
      <c r="C46" s="4" t="n">
        <f aca="false">'Решение СЛУ'!$J$4+('Решение СЛУ'!$J$5/B46)</f>
        <v>6.22501467658287</v>
      </c>
    </row>
    <row r="47" customFormat="false" ht="12.8" hidden="false" customHeight="false" outlineLevel="0" collapsed="false">
      <c r="B47" s="17" t="n">
        <f aca="false">B46+0.05</f>
        <v>3.15</v>
      </c>
      <c r="C47" s="4" t="n">
        <f aca="false">'Решение СЛУ'!$J$4+('Решение СЛУ'!$J$5/B47)</f>
        <v>6.18570620327339</v>
      </c>
    </row>
    <row r="48" customFormat="false" ht="12.8" hidden="false" customHeight="false" outlineLevel="0" collapsed="false">
      <c r="B48" s="17" t="n">
        <f aca="false">B47+0.05</f>
        <v>3.2</v>
      </c>
      <c r="C48" s="4" t="n">
        <f aca="false">'Решение СЛУ'!$J$4+('Решение СЛУ'!$J$5/B48)</f>
        <v>6.14762611975483</v>
      </c>
    </row>
    <row r="49" customFormat="false" ht="12.8" hidden="false" customHeight="false" outlineLevel="0" collapsed="false">
      <c r="B49" s="17" t="n">
        <f aca="false">B48+0.05</f>
        <v>3.25</v>
      </c>
      <c r="C49" s="4" t="n">
        <f aca="false">'Решение СЛУ'!$J$4+('Решение СЛУ'!$J$5/B49)</f>
        <v>6.11071773111377</v>
      </c>
    </row>
    <row r="50" customFormat="false" ht="12.8" hidden="false" customHeight="false" outlineLevel="0" collapsed="false">
      <c r="B50" s="17" t="n">
        <f aca="false">B49+0.05</f>
        <v>3.3</v>
      </c>
      <c r="C50" s="4" t="n">
        <f aca="false">'Решение СЛУ'!$J$4+('Решение СЛУ'!$J$5/B50)</f>
        <v>6.07492777849214</v>
      </c>
    </row>
    <row r="51" customFormat="false" ht="12.8" hidden="false" customHeight="false" outlineLevel="0" collapsed="false">
      <c r="B51" s="17" t="n">
        <f aca="false">B50+0.05</f>
        <v>3.35</v>
      </c>
      <c r="C51" s="4" t="n">
        <f aca="false">'Решение СЛУ'!$J$4+('Решение СЛУ'!$J$5/B51)</f>
        <v>6.04020618266518</v>
      </c>
    </row>
    <row r="52" customFormat="false" ht="12.8" hidden="false" customHeight="false" outlineLevel="0" collapsed="false">
      <c r="B52" s="17" t="n">
        <f aca="false">B51+0.05</f>
        <v>3.4</v>
      </c>
      <c r="C52" s="4" t="n">
        <f aca="false">'Решение СЛУ'!$J$4+('Решение СЛУ'!$J$5/B52)</f>
        <v>6.00650581024489</v>
      </c>
    </row>
    <row r="53" customFormat="false" ht="12.8" hidden="false" customHeight="false" outlineLevel="0" collapsed="false">
      <c r="B53" s="17" t="n">
        <f aca="false">B52+0.05</f>
        <v>3.45</v>
      </c>
      <c r="C53" s="4" t="n">
        <f aca="false">'Решение СЛУ'!$J$4+('Решение СЛУ'!$J$5/B53)</f>
        <v>5.9737822602136</v>
      </c>
    </row>
    <row r="54" customFormat="false" ht="12.8" hidden="false" customHeight="false" outlineLevel="0" collapsed="false">
      <c r="B54" s="17" t="n">
        <f aca="false">B53+0.05</f>
        <v>3.5</v>
      </c>
      <c r="C54" s="4" t="n">
        <f aca="false">'Решение СЛУ'!$J$4+('Решение СЛУ'!$J$5/B54)</f>
        <v>5.94199366875463</v>
      </c>
    </row>
    <row r="55" customFormat="false" ht="12.8" hidden="false" customHeight="false" outlineLevel="0" collapsed="false">
      <c r="B55" s="17" t="n">
        <f aca="false">B54+0.05</f>
        <v>3.55</v>
      </c>
      <c r="C55" s="4" t="n">
        <f aca="false">'Решение СЛУ'!$J$4+('Решение СЛУ'!$J$5/B55)</f>
        <v>5.9111005305762</v>
      </c>
    </row>
    <row r="56" customFormat="false" ht="12.8" hidden="false" customHeight="false" outlineLevel="0" collapsed="false">
      <c r="B56" s="17" t="n">
        <f aca="false">B55+0.05</f>
        <v>3.6</v>
      </c>
      <c r="C56" s="4" t="n">
        <f aca="false">'Решение СЛУ'!$J$4+('Решение СЛУ'!$J$5/B56)</f>
        <v>5.88106553512494</v>
      </c>
    </row>
    <row r="57" customFormat="false" ht="12.8" hidden="false" customHeight="false" outlineLevel="0" collapsed="false">
      <c r="B57" s="17" t="n">
        <f aca="false">B56+0.05</f>
        <v>3.64999999999999</v>
      </c>
      <c r="C57" s="4" t="n">
        <f aca="false">'Решение СЛУ'!$J$4+('Решение СЛУ'!$J$5/B57)</f>
        <v>5.85185341626139</v>
      </c>
    </row>
    <row r="58" customFormat="false" ht="12.8" hidden="false" customHeight="false" outlineLevel="0" collapsed="false">
      <c r="B58" s="17" t="n">
        <f aca="false">B57+0.05</f>
        <v>3.69999999999999</v>
      </c>
      <c r="C58" s="4" t="n">
        <f aca="false">'Решение СЛУ'!$J$4+('Решение СЛУ'!$J$5/B58)</f>
        <v>5.82343081412388</v>
      </c>
    </row>
    <row r="59" customFormat="false" ht="12.8" hidden="false" customHeight="false" outlineLevel="0" collapsed="false">
      <c r="B59" s="17" t="n">
        <f aca="false">B58+0.05</f>
        <v>3.74999999999999</v>
      </c>
      <c r="C59" s="4" t="n">
        <f aca="false">'Решение СЛУ'!$J$4+('Решение СЛУ'!$J$5/B59)</f>
        <v>5.79576614804338</v>
      </c>
    </row>
    <row r="60" customFormat="false" ht="12.8" hidden="false" customHeight="false" outlineLevel="0" collapsed="false">
      <c r="B60" s="17" t="n">
        <f aca="false">B59+0.05</f>
        <v>3.79999999999999</v>
      </c>
      <c r="C60" s="4" t="n">
        <f aca="false">'Решение СЛУ'!$J$4+('Решение СЛУ'!$J$5/B60)</f>
        <v>5.7688294994913</v>
      </c>
    </row>
    <row r="61" customFormat="false" ht="12.8" hidden="false" customHeight="false" outlineLevel="0" collapsed="false">
      <c r="B61" s="17" t="n">
        <f aca="false">B60+0.05</f>
        <v>3.84999999999999</v>
      </c>
      <c r="C61" s="4" t="n">
        <f aca="false">'Решение СЛУ'!$J$4+('Решение СЛУ'!$J$5/B61)</f>
        <v>5.74259250414838</v>
      </c>
    </row>
    <row r="62" customFormat="false" ht="12.8" hidden="false" customHeight="false" outlineLevel="0" collapsed="false">
      <c r="B62" s="17" t="n">
        <f aca="false">B61+0.05</f>
        <v>3.89999999999999</v>
      </c>
      <c r="C62" s="4" t="n">
        <f aca="false">'Решение СЛУ'!$J$4+('Решение СЛУ'!$J$5/B62)</f>
        <v>5.71702825227578</v>
      </c>
    </row>
    <row r="63" customFormat="false" ht="12.8" hidden="false" customHeight="false" outlineLevel="0" collapsed="false">
      <c r="B63" s="17" t="n">
        <f aca="false">B62+0.05</f>
        <v>3.94999999999999</v>
      </c>
      <c r="C63" s="4" t="n">
        <f aca="false">'Решение СЛУ'!$J$4+('Решение СЛУ'!$J$5/B63)</f>
        <v>5.69211119665312</v>
      </c>
    </row>
    <row r="64" customFormat="false" ht="12.8" hidden="false" customHeight="false" outlineLevel="0" collapsed="false">
      <c r="B64" s="17" t="n">
        <f aca="false">B63+0.05</f>
        <v>3.99999999999999</v>
      </c>
      <c r="C64" s="4" t="n">
        <f aca="false">'Решение СЛУ'!$J$4+('Решение СЛУ'!$J$5/B64)</f>
        <v>5.66781706742103</v>
      </c>
    </row>
    <row r="65" customFormat="false" ht="12.8" hidden="false" customHeight="false" outlineLevel="0" collapsed="false">
      <c r="B65" s="17" t="n">
        <f aca="false">B64+0.05</f>
        <v>4.04999999999999</v>
      </c>
      <c r="C65" s="4" t="n">
        <f aca="false">'Решение СЛУ'!$J$4+('Решение СЛУ'!$J$5/B65)</f>
        <v>5.6441227932317</v>
      </c>
    </row>
    <row r="66" customFormat="false" ht="12.8" hidden="false" customHeight="false" outlineLevel="0" collapsed="false">
      <c r="B66" s="17" t="n">
        <f aca="false">B65+0.05</f>
        <v>4.09999999999999</v>
      </c>
      <c r="C66" s="4" t="n">
        <f aca="false">'Решение СЛУ'!$J$4+('Решение СЛУ'!$J$5/B66)</f>
        <v>5.62100642816895</v>
      </c>
    </row>
    <row r="67" customFormat="false" ht="12.8" hidden="false" customHeight="false" outlineLevel="0" collapsed="false">
      <c r="B67" s="17" t="n">
        <f aca="false">B66+0.05</f>
        <v>4.14999999999999</v>
      </c>
      <c r="C67" s="4" t="n">
        <f aca="false">'Решение СЛУ'!$J$4+('Решение СЛУ'!$J$5/B67)</f>
        <v>5.59844708395108</v>
      </c>
    </row>
    <row r="68" customFormat="false" ht="12.8" hidden="false" customHeight="false" outlineLevel="0" collapsed="false">
      <c r="B68" s="17" t="n">
        <f aca="false">B67+0.05</f>
        <v>4.19999999999999</v>
      </c>
      <c r="C68" s="4" t="n">
        <f aca="false">'Решение СЛУ'!$J$4+('Решение СЛУ'!$J$5/B68)</f>
        <v>5.57642486697649</v>
      </c>
    </row>
    <row r="69" customFormat="false" ht="12.8" hidden="false" customHeight="false" outlineLevel="0" collapsed="false">
      <c r="B69" s="17" t="n">
        <f aca="false">B68+0.05</f>
        <v>4.24999999999999</v>
      </c>
      <c r="C69" s="4" t="n">
        <f aca="false">'Решение СЛУ'!$J$4+('Решение СЛУ'!$J$5/B69)</f>
        <v>5.55492081981307</v>
      </c>
    </row>
    <row r="70" customFormat="false" ht="12.8" hidden="false" customHeight="false" outlineLevel="0" collapsed="false">
      <c r="B70" s="17" t="n">
        <f aca="false">B69+0.05</f>
        <v>4.29999999999999</v>
      </c>
      <c r="C70" s="4" t="n">
        <f aca="false">'Решение СЛУ'!$J$4+('Решение СЛУ'!$J$5/B70)</f>
        <v>5.53391686676974</v>
      </c>
    </row>
    <row r="71" customFormat="false" ht="12.8" hidden="false" customHeight="false" outlineLevel="0" collapsed="false">
      <c r="B71" s="17" t="n">
        <f aca="false">B70+0.05</f>
        <v>4.34999999999999</v>
      </c>
      <c r="C71" s="4" t="n">
        <f aca="false">'Решение СЛУ'!$J$4+('Решение СЛУ'!$J$5/B71)</f>
        <v>5.51339576322164</v>
      </c>
    </row>
    <row r="72" customFormat="false" ht="12.8" hidden="false" customHeight="false" outlineLevel="0" collapsed="false">
      <c r="B72" s="17" t="n">
        <f aca="false">B71+0.05</f>
        <v>4.39999999999999</v>
      </c>
      <c r="C72" s="4" t="n">
        <f aca="false">'Решение СЛУ'!$J$4+('Решение СЛУ'!$J$5/B72)</f>
        <v>5.49334104839055</v>
      </c>
    </row>
    <row r="73" customFormat="false" ht="12.8" hidden="false" customHeight="false" outlineLevel="0" collapsed="false">
      <c r="B73" s="17" t="n">
        <f aca="false">B72+0.05</f>
        <v>4.44999999999999</v>
      </c>
      <c r="C73" s="4" t="n">
        <f aca="false">'Решение СЛУ'!$J$4+('Решение СЛУ'!$J$5/B73)</f>
        <v>5.47373700130848</v>
      </c>
    </row>
    <row r="74" customFormat="false" ht="12.8" hidden="false" customHeight="false" outlineLevel="0" collapsed="false">
      <c r="B74" s="17" t="n">
        <f aca="false">B73+0.05</f>
        <v>4.49999999999999</v>
      </c>
      <c r="C74" s="4" t="n">
        <f aca="false">'Решение СЛУ'!$J$4+('Решение СЛУ'!$J$5/B74)</f>
        <v>5.45456859971712</v>
      </c>
    </row>
    <row r="75" customFormat="false" ht="12.8" hidden="false" customHeight="false" outlineLevel="0" collapsed="false">
      <c r="B75" s="17" t="n">
        <f aca="false">B74+0.05</f>
        <v>4.54999999999999</v>
      </c>
      <c r="C75" s="4" t="n">
        <f aca="false">'Решение СЛУ'!$J$4+('Решение СЛУ'!$J$5/B75)</f>
        <v>5.43582148167721</v>
      </c>
    </row>
    <row r="76" customFormat="false" ht="12.8" hidden="false" customHeight="false" outlineLevel="0" collapsed="false">
      <c r="B76" s="17" t="n">
        <f aca="false">B75+0.05</f>
        <v>4.59999999999999</v>
      </c>
      <c r="C76" s="4" t="n">
        <f aca="false">'Решение СЛУ'!$J$4+('Решение СЛУ'!$J$5/B76)</f>
        <v>5.41748190968165</v>
      </c>
    </row>
    <row r="77" customFormat="false" ht="12.8" hidden="false" customHeight="false" outlineLevel="0" collapsed="false">
      <c r="B77" s="17" t="n">
        <f aca="false">B76+0.05</f>
        <v>4.64999999999999</v>
      </c>
      <c r="C77" s="4" t="n">
        <f aca="false">'Решение СЛУ'!$J$4+('Решение СЛУ'!$J$5/B77)</f>
        <v>5.39953673708385</v>
      </c>
    </row>
    <row r="78" customFormat="false" ht="12.8" hidden="false" customHeight="false" outlineLevel="0" collapsed="false">
      <c r="B78" s="17" t="n">
        <f aca="false">B77+0.05</f>
        <v>4.69999999999999</v>
      </c>
      <c r="C78" s="4" t="n">
        <f aca="false">'Решение СЛУ'!$J$4+('Решение СЛУ'!$J$5/B78)</f>
        <v>5.38197337666897</v>
      </c>
    </row>
    <row r="79" customFormat="false" ht="12.8" hidden="false" customHeight="false" outlineLevel="0" collapsed="false">
      <c r="B79" s="17" t="n">
        <f aca="false">B78+0.05</f>
        <v>4.74999999999999</v>
      </c>
      <c r="C79" s="4" t="n">
        <f aca="false">'Решение СЛУ'!$J$4+('Решение СЛУ'!$J$5/B79)</f>
        <v>5.3647797712102</v>
      </c>
    </row>
    <row r="80" customFormat="false" ht="12.8" hidden="false" customHeight="false" outlineLevel="0" collapsed="false">
      <c r="B80" s="17" t="n">
        <f aca="false">B79+0.05</f>
        <v>4.79999999999999</v>
      </c>
      <c r="C80" s="4" t="n">
        <f aca="false">'Решение СЛУ'!$J$4+('Решение СЛУ'!$J$5/B80)</f>
        <v>5.34794436586516</v>
      </c>
    </row>
    <row r="81" customFormat="false" ht="12.8" hidden="false" customHeight="false" outlineLevel="0" collapsed="false">
      <c r="B81" s="17" t="n">
        <f aca="false">B80+0.05</f>
        <v>4.84999999999999</v>
      </c>
      <c r="C81" s="4" t="n">
        <f aca="false">'Решение СЛУ'!$J$4+('Решение СЛУ'!$J$5/B81)</f>
        <v>5.3314560822798</v>
      </c>
    </row>
    <row r="82" customFormat="false" ht="12.8" hidden="false" customHeight="false" outlineLevel="0" collapsed="false">
      <c r="B82" s="17" t="n">
        <f aca="false">B81+0.05</f>
        <v>4.89999999999999</v>
      </c>
      <c r="C82" s="4" t="n">
        <f aca="false">'Решение СЛУ'!$J$4+('Решение СЛУ'!$J$5/B82)</f>
        <v>5.31530429427782</v>
      </c>
    </row>
    <row r="83" customFormat="false" ht="12.8" hidden="false" customHeight="false" outlineLevel="0" collapsed="false">
      <c r="B83" s="17" t="n">
        <f aca="false">B82+0.05</f>
        <v>4.94999999999999</v>
      </c>
      <c r="C83" s="4" t="n">
        <f aca="false">'Решение СЛУ'!$J$4+('Решение СЛУ'!$J$5/B83)</f>
        <v>5.29947880502336</v>
      </c>
    </row>
    <row r="84" customFormat="false" ht="12.8" hidden="false" customHeight="false" outlineLevel="0" collapsed="false">
      <c r="B84" s="17" t="n">
        <f aca="false">B83+0.05</f>
        <v>4.99999999999999</v>
      </c>
      <c r="C84" s="4" t="n">
        <f aca="false">'Решение СЛУ'!$J$4+('Решение СЛУ'!$J$5/B84)</f>
        <v>5.28396982555399</v>
      </c>
    </row>
    <row r="85" customFormat="false" ht="12.8" hidden="false" customHeight="false" outlineLevel="0" collapsed="false">
      <c r="B85" s="17" t="n">
        <f aca="false">B84+0.05</f>
        <v>5.04999999999999</v>
      </c>
      <c r="C85" s="4" t="n">
        <f aca="false">'Решение СЛУ'!$J$4+('Решение СЛУ'!$J$5/B85)</f>
        <v>5.26876795458895</v>
      </c>
    </row>
    <row r="86" customFormat="false" ht="12.8" hidden="false" customHeight="false" outlineLevel="0" collapsed="false">
      <c r="B86" s="17" t="n">
        <f aca="false">B85+0.05</f>
        <v>5.09999999999999</v>
      </c>
      <c r="C86" s="4" t="n">
        <f aca="false">'Решение СЛУ'!$J$4+('Решение СЛУ'!$J$5/B86)</f>
        <v>5.2538641595252</v>
      </c>
    </row>
    <row r="87" customFormat="false" ht="12.8" hidden="false" customHeight="false" outlineLevel="0" collapsed="false">
      <c r="B87" s="17" t="n">
        <f aca="false">B86+0.05</f>
        <v>5.14999999999999</v>
      </c>
      <c r="C87" s="4" t="n">
        <f aca="false">'Решение СЛУ'!$J$4+('Решение СЛУ'!$J$5/B87)</f>
        <v>5.23924975854035</v>
      </c>
    </row>
    <row r="88" customFormat="false" ht="12.8" hidden="false" customHeight="false" outlineLevel="0" collapsed="false">
      <c r="B88" s="17" t="n">
        <f aca="false">B87+0.05</f>
        <v>5.19999999999999</v>
      </c>
      <c r="C88" s="4" t="n">
        <f aca="false">'Решение СЛУ'!$J$4+('Решение СЛУ'!$J$5/B88)</f>
        <v>5.22491640372829</v>
      </c>
    </row>
    <row r="89" customFormat="false" ht="12.8" hidden="false" customHeight="false" outlineLevel="0" collapsed="false">
      <c r="B89" s="17" t="n">
        <f aca="false">B88+0.05</f>
        <v>5.24999999999999</v>
      </c>
      <c r="C89" s="4" t="n">
        <f aca="false">'Решение СЛУ'!$J$4+('Решение СЛУ'!$J$5/B89)</f>
        <v>5.21085606519836</v>
      </c>
    </row>
    <row r="90" customFormat="false" ht="12.8" hidden="false" customHeight="false" outlineLevel="0" collapsed="false">
      <c r="B90" s="17" t="n">
        <f aca="false">B89+0.05</f>
        <v>5.29999999999999</v>
      </c>
      <c r="C90" s="4" t="n">
        <f aca="false">'Решение СЛУ'!$J$4+('Решение СЛУ'!$J$5/B90)</f>
        <v>5.19706101607465</v>
      </c>
    </row>
    <row r="91" customFormat="false" ht="12.8" hidden="false" customHeight="false" outlineLevel="0" collapsed="false">
      <c r="B91" s="17" t="n">
        <f aca="false">B90+0.05</f>
        <v>5.34999999999999</v>
      </c>
      <c r="C91" s="4" t="n">
        <f aca="false">'Решение СЛУ'!$J$4+('Решение СЛУ'!$J$5/B91)</f>
        <v>5.18352381833644</v>
      </c>
    </row>
    <row r="92" customFormat="false" ht="12.8" hidden="false" customHeight="false" outlineLevel="0" collapsed="false">
      <c r="B92" s="17" t="n">
        <f aca="false">B91+0.05</f>
        <v>5.39999999999999</v>
      </c>
      <c r="C92" s="4" t="n">
        <f aca="false">'Решение СЛУ'!$J$4+('Решение СЛУ'!$J$5/B92)</f>
        <v>5.17023730944523</v>
      </c>
    </row>
    <row r="93" customFormat="false" ht="12.8" hidden="false" customHeight="false" outlineLevel="0" collapsed="false">
      <c r="B93" s="17" t="n">
        <f aca="false">B92+0.05</f>
        <v>5.44999999999999</v>
      </c>
      <c r="C93" s="4" t="n">
        <f aca="false">'Решение СЛУ'!$J$4+('Решение СЛУ'!$J$5/B93)</f>
        <v>5.15719458970799</v>
      </c>
    </row>
    <row r="94" customFormat="false" ht="12.8" hidden="false" customHeight="false" outlineLevel="0" collapsed="false">
      <c r="B94" s="17" t="n">
        <f aca="false">B93+0.05</f>
        <v>5.49999999999999</v>
      </c>
      <c r="C94" s="4" t="n">
        <f aca="false">'Решение СЛУ'!$J$4+('Решение СЛУ'!$J$5/B94)</f>
        <v>5.14438901032961</v>
      </c>
    </row>
    <row r="95" customFormat="false" ht="12.8" hidden="false" customHeight="false" outlineLevel="0" collapsed="false">
      <c r="B95" s="17" t="n">
        <f aca="false">B94+0.05</f>
        <v>5.54999999999999</v>
      </c>
      <c r="C95" s="4" t="n">
        <f aca="false">'Решение СЛУ'!$J$4+('Решение СЛУ'!$J$5/B95)</f>
        <v>5.13181416211119</v>
      </c>
    </row>
    <row r="96" customFormat="false" ht="12.8" hidden="false" customHeight="false" outlineLevel="0" collapsed="false">
      <c r="B96" s="17" t="n">
        <f aca="false">B95+0.05</f>
        <v>5.59999999999999</v>
      </c>
      <c r="C96" s="4" t="n">
        <f aca="false">'Решение СЛУ'!$J$4+('Решение СЛУ'!$J$5/B96)</f>
        <v>5.11946386475382</v>
      </c>
    </row>
    <row r="97" customFormat="false" ht="12.8" hidden="false" customHeight="false" outlineLevel="0" collapsed="false">
      <c r="B97" s="17" t="n">
        <f aca="false">B96+0.05</f>
        <v>5.64999999999999</v>
      </c>
      <c r="C97" s="4" t="n">
        <f aca="false">'Решение СЛУ'!$J$4+('Решение СЛУ'!$J$5/B97)</f>
        <v>5.10733215673021</v>
      </c>
    </row>
    <row r="98" customFormat="false" ht="12.8" hidden="false" customHeight="false" outlineLevel="0" collapsed="false">
      <c r="B98" s="17" t="n">
        <f aca="false">B97+0.05</f>
        <v>5.69999999999999</v>
      </c>
      <c r="C98" s="4" t="n">
        <f aca="false">'Решение СЛУ'!$J$4+('Решение СЛУ'!$J$5/B98)</f>
        <v>5.09541328568947</v>
      </c>
    </row>
    <row r="99" customFormat="false" ht="12.8" hidden="false" customHeight="false" outlineLevel="0" collapsed="false">
      <c r="B99" s="17" t="n">
        <f aca="false">B98+0.05</f>
        <v>5.74999999999999</v>
      </c>
      <c r="C99" s="4" t="n">
        <f aca="false">'Решение СЛУ'!$J$4+('Решение СЛУ'!$J$5/B99)</f>
        <v>5.08370169936248</v>
      </c>
    </row>
    <row r="100" customFormat="false" ht="12.8" hidden="false" customHeight="false" outlineLevel="0" collapsed="false">
      <c r="B100" s="17" t="n">
        <f aca="false">B99+0.05</f>
        <v>5.79999999999999</v>
      </c>
      <c r="C100" s="4" t="n">
        <f aca="false">'Решение СЛУ'!$J$4+('Решение СЛУ'!$J$5/B100)</f>
        <v>5.07219203693768</v>
      </c>
    </row>
    <row r="101" customFormat="false" ht="12.8" hidden="false" customHeight="false" outlineLevel="0" collapsed="false">
      <c r="B101" s="17" t="n">
        <f aca="false">B100+0.05</f>
        <v>5.84999999999999</v>
      </c>
      <c r="C101" s="4" t="n">
        <f aca="false">'Решение СЛУ'!$J$4+('Решение СЛУ'!$J$5/B101)</f>
        <v>5.06087912087912</v>
      </c>
    </row>
    <row r="102" customFormat="false" ht="12.8" hidden="false" customHeight="false" outlineLevel="0" collapsed="false">
      <c r="B102" s="17" t="n">
        <f aca="false">B101+0.05</f>
        <v>5.89999999999999</v>
      </c>
      <c r="C102" s="4" t="n">
        <f aca="false">'Решение СЛУ'!$J$4+('Решение СЛУ'!$J$5/B102)</f>
        <v>5.04975794916053</v>
      </c>
    </row>
    <row r="103" customFormat="false" ht="12.8" hidden="false" customHeight="false" outlineLevel="0" collapsed="false">
      <c r="B103" s="17" t="n">
        <f aca="false">B102+0.05</f>
        <v>5.94999999999999</v>
      </c>
      <c r="C103" s="4" t="n">
        <f aca="false">'Решение СЛУ'!$J$4+('Решение СЛУ'!$J$5/B103)</f>
        <v>5.038823687891</v>
      </c>
    </row>
    <row r="104" customFormat="false" ht="12.8" hidden="false" customHeight="false" outlineLevel="0" collapsed="false">
      <c r="B104" s="17" t="n">
        <f aca="false">B103+0.05</f>
        <v>5.99999999999999</v>
      </c>
      <c r="C104" s="4" t="n">
        <f aca="false">'Решение СЛУ'!$J$4+('Решение СЛУ'!$J$5/B104)</f>
        <v>5.02807166430929</v>
      </c>
    </row>
    <row r="105" customFormat="false" ht="12.8" hidden="false" customHeight="false" outlineLevel="0" collapsed="false">
      <c r="B105" s="17" t="n">
        <f aca="false">B104+0.05</f>
        <v>6.04999999999999</v>
      </c>
      <c r="C105" s="4" t="n">
        <f aca="false">'Решение СЛУ'!$J$4+('Решение СЛУ'!$J$5/B105)</f>
        <v>5.01749736012562</v>
      </c>
    </row>
    <row r="106" customFormat="false" ht="12.8" hidden="false" customHeight="false" outlineLevel="0" collapsed="false">
      <c r="B106" s="17" t="n">
        <f aca="false">B105+0.05</f>
        <v>6.09999999999999</v>
      </c>
      <c r="C106" s="4" t="n">
        <f aca="false">'Решение СЛУ'!$J$4+('Решение СЛУ'!$J$5/B106)</f>
        <v>5.00709640519087</v>
      </c>
    </row>
    <row r="107" customFormat="false" ht="12.8" hidden="false" customHeight="false" outlineLevel="0" collapsed="false">
      <c r="B107" s="17" t="n">
        <f aca="false">B106+0.05</f>
        <v>6.14999999999999</v>
      </c>
      <c r="C107" s="4" t="n">
        <f aca="false">'Решение СЛУ'!$J$4+('Решение СЛУ'!$J$5/B107)</f>
        <v>4.99686457147457</v>
      </c>
    </row>
    <row r="108" customFormat="false" ht="12.8" hidden="false" customHeight="false" outlineLevel="0" collapsed="false">
      <c r="B108" s="17" t="n">
        <f aca="false">B107+0.05</f>
        <v>6.19999999999999</v>
      </c>
      <c r="C108" s="4" t="n">
        <f aca="false">'Решение СЛУ'!$J$4+('Решение СЛУ'!$J$5/B108)</f>
        <v>4.98679776733434</v>
      </c>
    </row>
    <row r="109" customFormat="false" ht="12.8" hidden="false" customHeight="false" outlineLevel="0" collapsed="false">
      <c r="B109" s="17" t="n">
        <f aca="false">B108+0.05</f>
        <v>6.24999999999999</v>
      </c>
      <c r="C109" s="4" t="n">
        <f aca="false">'Решение СЛУ'!$J$4+('Решение СЛУ'!$J$5/B109)</f>
        <v>4.97689203206035</v>
      </c>
    </row>
    <row r="110" customFormat="false" ht="12.8" hidden="false" customHeight="false" outlineLevel="0" collapsed="false">
      <c r="B110" s="17" t="n">
        <f aca="false">B109+0.05</f>
        <v>6.29999999999999</v>
      </c>
      <c r="C110" s="4" t="n">
        <f aca="false">'Решение СЛУ'!$J$4+('Решение СЛУ'!$J$5/B110)</f>
        <v>4.9671435306796</v>
      </c>
    </row>
    <row r="111" customFormat="false" ht="12.8" hidden="false" customHeight="false" outlineLevel="0" collapsed="false">
      <c r="B111" s="17" t="n">
        <f aca="false">B110+0.05</f>
        <v>6.34999999999999</v>
      </c>
      <c r="C111" s="4" t="n">
        <f aca="false">'Решение СЛУ'!$J$4+('Решение СЛУ'!$J$5/B111)</f>
        <v>4.95754854900563</v>
      </c>
    </row>
    <row r="112" customFormat="false" ht="12.8" hidden="false" customHeight="false" outlineLevel="0" collapsed="false">
      <c r="B112" s="17" t="n">
        <f aca="false">B111+0.05</f>
        <v>6.39999999999999</v>
      </c>
      <c r="C112" s="4" t="n">
        <f aca="false">'Решение СЛУ'!$J$4+('Решение СЛУ'!$J$5/B112)</f>
        <v>4.94810348892032</v>
      </c>
    </row>
    <row r="113" customFormat="false" ht="12.8" hidden="false" customHeight="false" outlineLevel="0" collapsed="false">
      <c r="B113" s="17" t="n">
        <f aca="false">B112+0.05</f>
        <v>6.44999999999999</v>
      </c>
      <c r="C113" s="4" t="n">
        <f aca="false">'Решение СЛУ'!$J$4+('Решение СЛУ'!$J$5/B113)</f>
        <v>4.93880486387509</v>
      </c>
    </row>
    <row r="114" customFormat="false" ht="12.8" hidden="false" customHeight="false" outlineLevel="0" collapsed="false">
      <c r="B114" s="17" t="n">
        <f aca="false">B113+0.05</f>
        <v>6.49999999999999</v>
      </c>
      <c r="C114" s="4" t="n">
        <f aca="false">'Решение СЛУ'!$J$4+('Решение СЛУ'!$J$5/B114)</f>
        <v>4.92964929459979</v>
      </c>
    </row>
    <row r="115" customFormat="false" ht="12.8" hidden="false" customHeight="false" outlineLevel="0" collapsed="false">
      <c r="B115" s="17" t="n">
        <f aca="false">B114+0.05</f>
        <v>6.54999999999999</v>
      </c>
      <c r="C115" s="4" t="n">
        <f aca="false">'Решение СЛУ'!$J$4+('Решение СЛУ'!$J$5/B115)</f>
        <v>4.92063350500808</v>
      </c>
    </row>
    <row r="116" customFormat="false" ht="12.8" hidden="false" customHeight="false" outlineLevel="0" collapsed="false">
      <c r="B116" s="17" t="n">
        <f aca="false">B115+0.05</f>
        <v>6.59999999999998</v>
      </c>
      <c r="C116" s="4" t="n">
        <f aca="false">'Решение СЛУ'!$J$4+('Решение СЛУ'!$J$5/B116)</f>
        <v>4.91175431828897</v>
      </c>
    </row>
    <row r="117" customFormat="false" ht="12.8" hidden="false" customHeight="false" outlineLevel="0" collapsed="false">
      <c r="B117" s="17" t="n">
        <f aca="false">B116+0.05</f>
        <v>6.64999999999998</v>
      </c>
      <c r="C117" s="4" t="n">
        <f aca="false">'Решение СЛУ'!$J$4+('Решение СЛУ'!$J$5/B117)</f>
        <v>4.90300865317466</v>
      </c>
    </row>
    <row r="118" customFormat="false" ht="12.8" hidden="false" customHeight="false" outlineLevel="0" collapsed="false">
      <c r="B118" s="17" t="n">
        <f aca="false">B117+0.05</f>
        <v>6.69999999999998</v>
      </c>
      <c r="C118" s="4" t="n">
        <f aca="false">'Решение СЛУ'!$J$4+('Решение СЛУ'!$J$5/B118)</f>
        <v>4.89439352037549</v>
      </c>
    </row>
    <row r="119" customFormat="false" ht="12.8" hidden="false" customHeight="false" outlineLevel="0" collapsed="false">
      <c r="B119" s="17" t="n">
        <f aca="false">B118+0.05</f>
        <v>6.74999999999998</v>
      </c>
      <c r="C119" s="4" t="n">
        <f aca="false">'Решение СЛУ'!$J$4+('Решение СЛУ'!$J$5/B119)</f>
        <v>4.88590601917335</v>
      </c>
    </row>
    <row r="120" customFormat="false" ht="12.8" hidden="false" customHeight="false" outlineLevel="0" collapsed="false">
      <c r="B120" s="17" t="n">
        <f aca="false">B119+0.05</f>
        <v>6.79999999999998</v>
      </c>
      <c r="C120" s="4" t="n">
        <f aca="false">'Решение СЛУ'!$J$4+('Решение СЛУ'!$J$5/B120)</f>
        <v>4.87754333416535</v>
      </c>
    </row>
    <row r="121" customFormat="false" ht="12.8" hidden="false" customHeight="false" outlineLevel="0" collapsed="false">
      <c r="B121" s="17" t="n">
        <f aca="false">B120+0.05</f>
        <v>6.84999999999998</v>
      </c>
      <c r="C121" s="4" t="n">
        <f aca="false">'Решение СЛУ'!$J$4+('Решение СЛУ'!$J$5/B121)</f>
        <v>4.86930273215017</v>
      </c>
    </row>
    <row r="122" customFormat="false" ht="12.8" hidden="false" customHeight="false" outlineLevel="0" collapsed="false">
      <c r="B122" s="17" t="n">
        <f aca="false">B121+0.05</f>
        <v>6.89999999999998</v>
      </c>
      <c r="C122" s="4" t="n">
        <f aca="false">'Решение СЛУ'!$J$4+('Решение СЛУ'!$J$5/B122)</f>
        <v>4.8611815591497</v>
      </c>
    </row>
    <row r="123" customFormat="false" ht="12.8" hidden="false" customHeight="false" outlineLevel="0" collapsed="false">
      <c r="B123" s="17" t="n">
        <f aca="false">B122+0.05</f>
        <v>6.94999999999998</v>
      </c>
      <c r="C123" s="4" t="n">
        <f aca="false">'Решение СЛУ'!$J$4+('Решение СЛУ'!$J$5/B123)</f>
        <v>4.85317723755932</v>
      </c>
    </row>
    <row r="124" s="18" customFormat="true" ht="12.8" hidden="false" customHeight="false" outlineLevel="0" collapsed="false">
      <c r="B124" s="19" t="n">
        <f aca="false">B123+0.05</f>
        <v>6.99999999999998</v>
      </c>
      <c r="C124" s="20" t="n">
        <f aca="false">'Решение СЛУ'!$J$4+('Решение СЛУ'!$J$5/B124)</f>
        <v>4.84528726342022</v>
      </c>
    </row>
    <row r="125" customFormat="false" ht="12.8" hidden="false" customHeight="false" outlineLevel="0" collapsed="false">
      <c r="B125" s="17" t="n">
        <f aca="false">B124+0.05</f>
        <v>7.04999999999998</v>
      </c>
      <c r="C125" s="4" t="n">
        <f aca="false">'Решение СЛУ'!$J$4+('Решение СЛУ'!$J$5/B125)</f>
        <v>4.83750920380792</v>
      </c>
    </row>
    <row r="126" customFormat="false" ht="12.8" hidden="false" customHeight="false" outlineLevel="0" collapsed="false">
      <c r="B126" s="17" t="n">
        <f aca="false">B125+0.05</f>
        <v>7.09999999999998</v>
      </c>
      <c r="C126" s="4" t="n">
        <f aca="false">'Решение СЛУ'!$J$4+('Решение СЛУ'!$J$5/B126)</f>
        <v>4.829840694331</v>
      </c>
    </row>
    <row r="127" customFormat="false" ht="12.8" hidden="false" customHeight="false" outlineLevel="0" collapsed="false">
      <c r="B127" s="17" t="n">
        <f aca="false">B126+0.05</f>
        <v>7.14999999999998</v>
      </c>
      <c r="C127" s="4" t="n">
        <f aca="false">'Решение СЛУ'!$J$4+('Решение СЛУ'!$J$5/B127)</f>
        <v>4.82227943673488</v>
      </c>
    </row>
    <row r="128" customFormat="false" ht="12.8" hidden="false" customHeight="false" outlineLevel="0" collapsed="false">
      <c r="B128" s="17" t="n">
        <f aca="false">B127+0.05</f>
        <v>7.19999999999998</v>
      </c>
      <c r="C128" s="4" t="n">
        <f aca="false">'Решение СЛУ'!$J$4+('Решение СЛУ'!$J$5/B128)</f>
        <v>4.81482319660538</v>
      </c>
    </row>
    <row r="129" customFormat="false" ht="12.8" hidden="false" customHeight="false" outlineLevel="0" collapsed="false">
      <c r="B129" s="17" t="n">
        <f aca="false">B128+0.05</f>
        <v>7.24999999999998</v>
      </c>
      <c r="C129" s="4" t="n">
        <f aca="false">'Решение СЛУ'!$J$4+('Решение СЛУ'!$J$5/B129)</f>
        <v>4.80746980116731</v>
      </c>
    </row>
    <row r="130" customFormat="false" ht="12.8" hidden="false" customHeight="false" outlineLevel="0" collapsed="false">
      <c r="B130" s="17" t="n">
        <f aca="false">B129+0.05</f>
        <v>7.29999999999998</v>
      </c>
      <c r="C130" s="4" t="n">
        <f aca="false">'Решение СЛУ'!$J$4+('Решение СЛУ'!$J$5/B130)</f>
        <v>4.8002171371736</v>
      </c>
    </row>
    <row r="131" customFormat="false" ht="12.8" hidden="false" customHeight="false" outlineLevel="0" collapsed="false">
      <c r="B131" s="17" t="n">
        <f aca="false">B130+0.05</f>
        <v>7.34999999999998</v>
      </c>
      <c r="C131" s="4" t="n">
        <f aca="false">'Решение СЛУ'!$J$4+('Решение СЛУ'!$J$5/B131)</f>
        <v>4.79306314888049</v>
      </c>
    </row>
    <row r="132" customFormat="false" ht="12.8" hidden="false" customHeight="false" outlineLevel="0" collapsed="false">
      <c r="B132" s="17" t="n">
        <f aca="false">B131+0.05</f>
        <v>7.39999999999998</v>
      </c>
      <c r="C132" s="4" t="n">
        <f aca="false">'Решение СЛУ'!$J$4+('Решение СЛУ'!$J$5/B132)</f>
        <v>4.78600583610485</v>
      </c>
    </row>
    <row r="133" customFormat="false" ht="12.8" hidden="false" customHeight="false" outlineLevel="0" collapsed="false">
      <c r="B133" s="17" t="n">
        <f aca="false">B132+0.05</f>
        <v>7.44999999999998</v>
      </c>
      <c r="C133" s="4" t="n">
        <f aca="false">'Решение СЛУ'!$J$4+('Решение СЛУ'!$J$5/B133)</f>
        <v>4.77904325235975</v>
      </c>
    </row>
    <row r="134" customFormat="false" ht="12.8" hidden="false" customHeight="false" outlineLevel="0" collapsed="false">
      <c r="B134" s="17" t="n">
        <f aca="false">B133+0.05</f>
        <v>7.49999999999998</v>
      </c>
      <c r="C134" s="4" t="n">
        <f aca="false">'Решение СЛУ'!$J$4+('Решение СЛУ'!$J$5/B134)</f>
        <v>4.77217350306459</v>
      </c>
    </row>
    <row r="135" customFormat="false" ht="12.8" hidden="false" customHeight="false" outlineLevel="0" collapsed="false">
      <c r="B135" s="17" t="n">
        <f aca="false">B134+0.05</f>
        <v>7.54999999999998</v>
      </c>
      <c r="C135" s="4" t="n">
        <f aca="false">'Решение СЛУ'!$J$4+('Решение СЛУ'!$J$5/B135)</f>
        <v>4.76539474382632</v>
      </c>
    </row>
    <row r="136" customFormat="false" ht="12.8" hidden="false" customHeight="false" outlineLevel="0" collapsed="false">
      <c r="B136" s="17" t="n">
        <f aca="false">B135+0.05</f>
        <v>7.59999999999998</v>
      </c>
      <c r="C136" s="4" t="n">
        <f aca="false">'Решение СЛУ'!$J$4+('Решение СЛУ'!$J$5/B136)</f>
        <v>4.75870517878856</v>
      </c>
    </row>
    <row r="137" customFormat="false" ht="12.8" hidden="false" customHeight="false" outlineLevel="0" collapsed="false">
      <c r="B137" s="17" t="n">
        <f aca="false">B136+0.05</f>
        <v>7.64999999999998</v>
      </c>
      <c r="C137" s="4" t="n">
        <f aca="false">'Решение СЛУ'!$J$4+('Решение СЛУ'!$J$5/B137)</f>
        <v>4.7521030590454</v>
      </c>
    </row>
    <row r="138" customFormat="false" ht="12.8" hidden="false" customHeight="false" outlineLevel="0" collapsed="false">
      <c r="B138" s="17" t="n">
        <f aca="false">B137+0.05</f>
        <v>7.69999999999998</v>
      </c>
      <c r="C138" s="4" t="n">
        <f aca="false">'Решение СЛУ'!$J$4+('Решение СЛУ'!$J$5/B138)</f>
        <v>4.74558668111709</v>
      </c>
    </row>
    <row r="139" customFormat="false" ht="12.8" hidden="false" customHeight="false" outlineLevel="0" collapsed="false">
      <c r="B139" s="17" t="n">
        <f aca="false">B138+0.05</f>
        <v>7.74999999999998</v>
      </c>
      <c r="C139" s="4" t="n">
        <f aca="false">'Решение СЛУ'!$J$4+('Решение СЛУ'!$J$5/B139)</f>
        <v>4.73915438548463</v>
      </c>
    </row>
    <row r="140" customFormat="false" ht="12.8" hidden="false" customHeight="false" outlineLevel="0" collapsed="false">
      <c r="B140" s="17" t="n">
        <f aca="false">B139+0.05</f>
        <v>7.79999999999998</v>
      </c>
      <c r="C140" s="4" t="n">
        <f aca="false">'Решение СЛУ'!$J$4+('Решение СЛУ'!$J$5/B140)</f>
        <v>4.73280455518079</v>
      </c>
    </row>
    <row r="141" customFormat="false" ht="12.8" hidden="false" customHeight="false" outlineLevel="0" collapsed="false">
      <c r="B141" s="17" t="n">
        <f aca="false">B140+0.05</f>
        <v>7.84999999999998</v>
      </c>
      <c r="C141" s="4" t="n">
        <f aca="false">'Решение СЛУ'!$J$4+('Решение СЛУ'!$J$5/B141)</f>
        <v>4.72653561443497</v>
      </c>
    </row>
    <row r="142" customFormat="false" ht="12.8" hidden="false" customHeight="false" outlineLevel="0" collapsed="false">
      <c r="B142" s="17" t="n">
        <f aca="false">B141+0.05</f>
        <v>7.89999999999998</v>
      </c>
      <c r="C142" s="4" t="n">
        <f aca="false">'Решение СЛУ'!$J$4+('Решение СЛУ'!$J$5/B142)</f>
        <v>4.72034602736946</v>
      </c>
    </row>
    <row r="143" customFormat="false" ht="12.8" hidden="false" customHeight="false" outlineLevel="0" collapsed="false">
      <c r="B143" s="17" t="n">
        <f aca="false">B142+0.05</f>
        <v>7.94999999999998</v>
      </c>
      <c r="C143" s="4" t="n">
        <f aca="false">'Решение СЛУ'!$J$4+('Решение СЛУ'!$J$5/B143)</f>
        <v>4.71423429674504</v>
      </c>
    </row>
  </sheetData>
  <mergeCells count="1">
    <mergeCell ref="B2:E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2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30" workbookViewId="0">
      <selection pane="topLeft" activeCell="E13" activeCellId="0" sqref="E13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21" width="11.52"/>
  </cols>
  <sheetData>
    <row r="2" customFormat="false" ht="12.8" hidden="false" customHeight="false" outlineLevel="0" collapsed="false">
      <c r="B2" s="22" t="s">
        <v>25</v>
      </c>
      <c r="C2" s="22"/>
    </row>
    <row r="3" customFormat="false" ht="12.8" hidden="false" customHeight="false" outlineLevel="0" collapsed="false">
      <c r="B3" s="23" t="s">
        <v>26</v>
      </c>
      <c r="C3" s="24" t="n">
        <f aca="false">2*'Исходные данные'!H3-'Исходные данные'!G3</f>
        <v>7</v>
      </c>
    </row>
    <row r="4" customFormat="false" ht="12.8" hidden="false" customHeight="false" outlineLevel="0" collapsed="false">
      <c r="B4" s="23" t="s">
        <v>27</v>
      </c>
      <c r="C4" s="25" t="n">
        <f aca="false">'Линия тренда'!C124</f>
        <v>4.84528726342022</v>
      </c>
    </row>
    <row r="6" customFormat="false" ht="12.8" hidden="false" customHeight="false" outlineLevel="0" collapsed="false">
      <c r="B6" s="22" t="s">
        <v>28</v>
      </c>
      <c r="C6" s="22"/>
      <c r="E6" s="26" t="s">
        <v>29</v>
      </c>
      <c r="F6" s="26"/>
    </row>
    <row r="7" customFormat="false" ht="12.8" hidden="false" customHeight="false" outlineLevel="0" collapsed="false">
      <c r="B7" s="27" t="s">
        <v>30</v>
      </c>
      <c r="C7" s="27" t="n">
        <v>6</v>
      </c>
      <c r="E7" s="27" t="s">
        <v>23</v>
      </c>
      <c r="F7" s="27" t="s">
        <v>31</v>
      </c>
    </row>
    <row r="8" customFormat="false" ht="12.8" hidden="false" customHeight="false" outlineLevel="0" collapsed="false">
      <c r="B8" s="27" t="s">
        <v>32</v>
      </c>
      <c r="C8" s="27" t="n">
        <v>2</v>
      </c>
      <c r="E8" s="27" t="n">
        <f aca="false">'Расчет МНК'!B4</f>
        <v>1</v>
      </c>
      <c r="F8" s="28" t="n">
        <f aca="false">('Расчет МНК'!C4-'Линия тренда'!C4)^2</f>
        <v>0.0055464220416767</v>
      </c>
    </row>
    <row r="9" customFormat="false" ht="12.8" hidden="false" customHeight="false" outlineLevel="0" collapsed="false">
      <c r="B9" s="6" t="s">
        <v>33</v>
      </c>
      <c r="C9" s="29" t="n">
        <f aca="false">C7-2</f>
        <v>4</v>
      </c>
      <c r="E9" s="27" t="n">
        <f aca="false">'Расчет МНК'!B5</f>
        <v>2</v>
      </c>
      <c r="F9" s="28" t="n">
        <f aca="false">('Расчет МНК'!C5-'Линия тренда'!C24)^2</f>
        <v>0.0823995836964947</v>
      </c>
    </row>
    <row r="10" customFormat="false" ht="12.8" hidden="false" customHeight="false" outlineLevel="0" collapsed="false">
      <c r="B10" s="30" t="s">
        <v>10</v>
      </c>
      <c r="C10" s="27" t="n">
        <v>0.05</v>
      </c>
      <c r="E10" s="27" t="n">
        <f aca="false">'Расчет МНК'!B6</f>
        <v>3</v>
      </c>
      <c r="F10" s="28" t="n">
        <f aca="false">('Расчет МНК'!C6-'Линия тренда'!C44)^2</f>
        <v>0.037032202747451</v>
      </c>
    </row>
    <row r="11" customFormat="false" ht="12.8" hidden="false" customHeight="false" outlineLevel="0" collapsed="false">
      <c r="B11" s="6" t="s">
        <v>34</v>
      </c>
      <c r="C11" s="29" t="n">
        <f aca="false">1 - C10</f>
        <v>0.95</v>
      </c>
      <c r="E11" s="27" t="n">
        <f aca="false">'Расчет МНК'!B7</f>
        <v>4</v>
      </c>
      <c r="F11" s="28" t="n">
        <f aca="false">('Расчет МНК'!C7-'Линия тренда'!C64)^2</f>
        <v>0.00459915463358857</v>
      </c>
    </row>
    <row r="12" customFormat="false" ht="12.8" hidden="false" customHeight="false" outlineLevel="0" collapsed="false">
      <c r="B12" s="31" t="s">
        <v>35</v>
      </c>
      <c r="C12" s="31" t="n">
        <v>2.776</v>
      </c>
      <c r="E12" s="27" t="n">
        <f aca="false">'Расчет МНК'!B8</f>
        <v>5</v>
      </c>
      <c r="F12" s="28" t="n">
        <f aca="false">('Расчет МНК'!C8-'Линия тренда'!C84)^2</f>
        <v>0.0466690362711733</v>
      </c>
    </row>
    <row r="13" customFormat="false" ht="12.8" hidden="false" customHeight="false" outlineLevel="0" collapsed="false">
      <c r="E13" s="27" t="n">
        <f aca="false">'Расчет МНК'!B9</f>
        <v>6</v>
      </c>
      <c r="F13" s="28" t="n">
        <f aca="false">('Расчет МНК'!C9-'Линия тренда'!C104)^2</f>
        <v>0.0164023511989514</v>
      </c>
    </row>
    <row r="14" customFormat="false" ht="12.8" hidden="false" customHeight="false" outlineLevel="0" collapsed="false">
      <c r="E14" s="30" t="s">
        <v>14</v>
      </c>
      <c r="F14" s="28" t="n">
        <f aca="false">SUM(F8:F13)</f>
        <v>0.192648750589336</v>
      </c>
    </row>
    <row r="15" customFormat="false" ht="12.8" hidden="false" customHeight="false" outlineLevel="0" collapsed="false">
      <c r="B15" s="32" t="s">
        <v>36</v>
      </c>
      <c r="C15" s="33" t="n">
        <f aca="false">F14/C9</f>
        <v>0.0481621876473339</v>
      </c>
    </row>
    <row r="16" customFormat="false" ht="12.8" hidden="false" customHeight="false" outlineLevel="0" collapsed="false">
      <c r="B16" s="30" t="s">
        <v>37</v>
      </c>
      <c r="C16" s="28" t="n">
        <f aca="false">SQRT(C15)*C12</f>
        <v>0.609217772685089</v>
      </c>
    </row>
    <row r="17" customFormat="false" ht="12.8" hidden="false" customHeight="false" outlineLevel="0" collapsed="false">
      <c r="B17" s="6" t="s">
        <v>38</v>
      </c>
      <c r="C17" s="27" t="str">
        <f aca="false">_xlfn.CONCAT(ROUND(C4, 3)," ± ",ROUND(C16, 3))</f>
        <v>4.845 ± 0.609</v>
      </c>
    </row>
    <row r="19" customFormat="false" ht="12.8" hidden="false" customHeight="false" outlineLevel="0" collapsed="false">
      <c r="B19" s="34" t="s">
        <v>23</v>
      </c>
      <c r="C19" s="35" t="s">
        <v>39</v>
      </c>
      <c r="D19" s="34" t="s">
        <v>23</v>
      </c>
      <c r="E19" s="35" t="s">
        <v>40</v>
      </c>
      <c r="F19" s="34" t="s">
        <v>23</v>
      </c>
      <c r="G19" s="35" t="s">
        <v>41</v>
      </c>
    </row>
    <row r="20" customFormat="false" ht="12.8" hidden="false" customHeight="false" outlineLevel="0" collapsed="false">
      <c r="B20" s="36" t="n">
        <f aca="false">C3</f>
        <v>7</v>
      </c>
      <c r="C20" s="37" t="n">
        <f aca="false">C4</f>
        <v>4.84528726342022</v>
      </c>
      <c r="D20" s="36" t="n">
        <f aca="false">C3</f>
        <v>7</v>
      </c>
      <c r="E20" s="37" t="n">
        <f aca="false">C4+C16</f>
        <v>5.45450503610531</v>
      </c>
      <c r="F20" s="36" t="n">
        <f aca="false">C3</f>
        <v>7</v>
      </c>
      <c r="G20" s="37" t="n">
        <f aca="false">C4-C16</f>
        <v>4.23606949073513</v>
      </c>
    </row>
    <row r="21" customFormat="false" ht="12.8" hidden="false" customHeight="false" outlineLevel="0" collapsed="false">
      <c r="B21" s="38"/>
      <c r="C21" s="38"/>
      <c r="D21" s="38"/>
      <c r="E21" s="38"/>
      <c r="F21" s="38"/>
      <c r="G21" s="38"/>
    </row>
  </sheetData>
  <mergeCells count="3">
    <mergeCell ref="B2:C2"/>
    <mergeCell ref="B6:C6"/>
    <mergeCell ref="E6:F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2022-05-16T16:59:55Z</dcterms:created>
  <dc:creator/>
  <dc:description/>
  <dc:language>en-GB</dc:language>
  <cp:lastModifiedBy/>
  <cp:lastPrinted>2022-05-19T21:23:11Z</cp:lastPrinted>
  <dcterms:modified xsi:type="dcterms:W3CDTF">2022-05-19T21:21:25Z</dcterms:modified>
  <cp:revision>15</cp:revision>
  <dc:subject/>
  <dc:title/>
</cp:coreProperties>
</file>