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_rels/chart3.xml.rels" ContentType="application/vnd.openxmlformats-package.relationships+xml"/>
  <Override PartName="/xl/charts/_rels/chart4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Исходные данные" sheetId="1" state="visible" r:id="rId2"/>
    <sheet name="Расчет МНК" sheetId="2" state="visible" r:id="rId3"/>
    <sheet name="Решение СЛУ" sheetId="3" state="visible" r:id="rId4"/>
    <sheet name="Линия тренда" sheetId="4" state="visible" r:id="rId5"/>
    <sheet name="Прогноз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<sst xmlns="http://schemas.openxmlformats.org/spreadsheetml/2006/main" count="95" uniqueCount="51">
  <si>
    <t xml:space="preserve">Исходные данные</t>
  </si>
  <si>
    <t xml:space="preserve">t, год</t>
  </si>
  <si>
    <t xml:space="preserve">y, шт.</t>
  </si>
  <si>
    <t xml:space="preserve">Таблица для расчета сумм для МНК</t>
  </si>
  <si>
    <r>
      <rPr>
        <sz val="10"/>
        <rFont val="Times New Roman"/>
        <family val="1"/>
        <charset val="204"/>
      </rPr>
      <t xml:space="preserve">t</t>
    </r>
    <r>
      <rPr>
        <vertAlign val="subscript"/>
        <sz val="10"/>
        <rFont val="Times New Roman"/>
        <family val="1"/>
        <charset val="204"/>
      </rPr>
      <t xml:space="preserve">i</t>
    </r>
  </si>
  <si>
    <r>
      <rPr>
        <sz val="10"/>
        <rFont val="Times New Roman"/>
        <family val="1"/>
        <charset val="204"/>
      </rPr>
      <t xml:space="preserve">t</t>
    </r>
    <r>
      <rPr>
        <vertAlign val="subscript"/>
        <sz val="10"/>
        <rFont val="Times New Roman"/>
        <family val="1"/>
        <charset val="204"/>
      </rPr>
      <t xml:space="preserve">i</t>
    </r>
    <r>
      <rPr>
        <vertAlign val="superscript"/>
        <sz val="10"/>
        <rFont val="Times New Roman"/>
        <family val="1"/>
        <charset val="204"/>
      </rPr>
      <t xml:space="preserve">2</t>
    </r>
  </si>
  <si>
    <r>
      <rPr>
        <sz val="10"/>
        <rFont val="Times New Roman"/>
        <family val="1"/>
        <charset val="204"/>
      </rPr>
      <t xml:space="preserve">t</t>
    </r>
    <r>
      <rPr>
        <vertAlign val="subscript"/>
        <sz val="10"/>
        <rFont val="Times New Roman"/>
        <family val="1"/>
        <charset val="204"/>
      </rPr>
      <t xml:space="preserve">i</t>
    </r>
    <r>
      <rPr>
        <vertAlign val="superscript"/>
        <sz val="10"/>
        <rFont val="Times New Roman"/>
        <family val="1"/>
        <charset val="204"/>
      </rPr>
      <t xml:space="preserve">3</t>
    </r>
  </si>
  <si>
    <r>
      <rPr>
        <sz val="10"/>
        <rFont val="Times New Roman"/>
        <family val="1"/>
        <charset val="204"/>
      </rPr>
      <t xml:space="preserve">t</t>
    </r>
    <r>
      <rPr>
        <vertAlign val="subscript"/>
        <sz val="10"/>
        <rFont val="Times New Roman"/>
        <family val="1"/>
        <charset val="204"/>
      </rPr>
      <t xml:space="preserve">i</t>
    </r>
    <r>
      <rPr>
        <vertAlign val="superscript"/>
        <sz val="10"/>
        <rFont val="Times New Roman"/>
        <family val="1"/>
        <charset val="204"/>
      </rPr>
      <t xml:space="preserve">4</t>
    </r>
  </si>
  <si>
    <r>
      <rPr>
        <sz val="10"/>
        <rFont val="Times New Roman"/>
        <family val="1"/>
        <charset val="204"/>
      </rPr>
      <t xml:space="preserve">y</t>
    </r>
    <r>
      <rPr>
        <vertAlign val="subscript"/>
        <sz val="10"/>
        <rFont val="Times New Roman"/>
        <family val="1"/>
        <charset val="204"/>
      </rPr>
      <t xml:space="preserve">i</t>
    </r>
  </si>
  <si>
    <r>
      <rPr>
        <sz val="10"/>
        <rFont val="Times New Roman"/>
        <family val="1"/>
        <charset val="204"/>
      </rPr>
      <t xml:space="preserve">y</t>
    </r>
    <r>
      <rPr>
        <vertAlign val="subscript"/>
        <sz val="10"/>
        <rFont val="Times New Roman"/>
        <family val="1"/>
        <charset val="204"/>
      </rPr>
      <t xml:space="preserve">i</t>
    </r>
    <r>
      <rPr>
        <sz val="10"/>
        <rFont val="Times New Roman"/>
        <family val="1"/>
        <charset val="204"/>
      </rPr>
      <t xml:space="preserve">t</t>
    </r>
    <r>
      <rPr>
        <vertAlign val="subscript"/>
        <sz val="10"/>
        <rFont val="Times New Roman"/>
        <family val="1"/>
        <charset val="204"/>
      </rPr>
      <t xml:space="preserve">i</t>
    </r>
  </si>
  <si>
    <r>
      <rPr>
        <sz val="10"/>
        <rFont val="Times New Roman"/>
        <family val="1"/>
        <charset val="204"/>
      </rPr>
      <t xml:space="preserve">y</t>
    </r>
    <r>
      <rPr>
        <vertAlign val="subscript"/>
        <sz val="10"/>
        <rFont val="Times New Roman"/>
        <family val="1"/>
        <charset val="204"/>
      </rPr>
      <t xml:space="preserve">i</t>
    </r>
    <r>
      <rPr>
        <sz val="10"/>
        <rFont val="Times New Roman"/>
        <family val="1"/>
        <charset val="204"/>
      </rPr>
      <t xml:space="preserve">t</t>
    </r>
    <r>
      <rPr>
        <vertAlign val="subscript"/>
        <sz val="10"/>
        <rFont val="Times New Roman"/>
        <family val="1"/>
        <charset val="204"/>
      </rPr>
      <t xml:space="preserve">i</t>
    </r>
    <r>
      <rPr>
        <vertAlign val="superscript"/>
        <sz val="10"/>
        <rFont val="Times New Roman"/>
        <family val="1"/>
        <charset val="204"/>
      </rPr>
      <t xml:space="preserve">2</t>
    </r>
  </si>
  <si>
    <t xml:space="preserve">Значения</t>
  </si>
  <si>
    <t xml:space="preserve">α</t>
  </si>
  <si>
    <t xml:space="preserve">β</t>
  </si>
  <si>
    <t xml:space="preserve">ɣ</t>
  </si>
  <si>
    <t xml:space="preserve">δ</t>
  </si>
  <si>
    <t xml:space="preserve">φ</t>
  </si>
  <si>
    <t xml:space="preserve">ψ</t>
  </si>
  <si>
    <t xml:space="preserve">ω</t>
  </si>
  <si>
    <t xml:space="preserve">Σ</t>
  </si>
  <si>
    <t xml:space="preserve">Для линии тренда:</t>
  </si>
  <si>
    <t xml:space="preserve">Решение СЛУ методом Крамера</t>
  </si>
  <si>
    <t xml:space="preserve">Δ =</t>
  </si>
  <si>
    <t xml:space="preserve">=</t>
  </si>
  <si>
    <r>
      <rPr>
        <sz val="10"/>
        <rFont val="Times New Roman"/>
        <family val="1"/>
        <charset val="204"/>
      </rPr>
      <t xml:space="preserve">a = Δ</t>
    </r>
    <r>
      <rPr>
        <vertAlign val="subscript"/>
        <sz val="10"/>
        <rFont val="Times New Roman"/>
        <family val="1"/>
        <charset val="204"/>
      </rPr>
      <t xml:space="preserve">a</t>
    </r>
    <r>
      <rPr>
        <sz val="10"/>
        <rFont val="Times New Roman"/>
        <family val="1"/>
        <charset val="204"/>
      </rPr>
      <t xml:space="preserve">/Δ =</t>
    </r>
  </si>
  <si>
    <r>
      <rPr>
        <sz val="10"/>
        <rFont val="Times New Roman"/>
        <family val="1"/>
        <charset val="204"/>
      </rPr>
      <t xml:space="preserve">b = Δ</t>
    </r>
    <r>
      <rPr>
        <vertAlign val="subscript"/>
        <sz val="10"/>
        <rFont val="Times New Roman"/>
        <family val="1"/>
        <charset val="204"/>
      </rPr>
      <t xml:space="preserve">b</t>
    </r>
    <r>
      <rPr>
        <sz val="10"/>
        <rFont val="Times New Roman"/>
        <family val="1"/>
        <charset val="204"/>
      </rPr>
      <t xml:space="preserve">/Δ =</t>
    </r>
  </si>
  <si>
    <r>
      <rPr>
        <sz val="10"/>
        <rFont val="Times New Roman"/>
        <family val="1"/>
        <charset val="204"/>
      </rPr>
      <t xml:space="preserve">c = Δ</t>
    </r>
    <r>
      <rPr>
        <vertAlign val="subscript"/>
        <sz val="10"/>
        <rFont val="Times New Roman"/>
        <family val="1"/>
        <charset val="204"/>
      </rPr>
      <t xml:space="preserve">c</t>
    </r>
    <r>
      <rPr>
        <sz val="10"/>
        <rFont val="Times New Roman"/>
        <family val="1"/>
        <charset val="204"/>
      </rPr>
      <t xml:space="preserve">/Δ =</t>
    </r>
  </si>
  <si>
    <r>
      <rPr>
        <sz val="10"/>
        <rFont val="Times New Roman"/>
        <family val="1"/>
        <charset val="204"/>
      </rPr>
      <t xml:space="preserve">Δ</t>
    </r>
    <r>
      <rPr>
        <vertAlign val="subscript"/>
        <sz val="10"/>
        <rFont val="Times New Roman"/>
        <family val="1"/>
        <charset val="204"/>
      </rPr>
      <t xml:space="preserve">a</t>
    </r>
    <r>
      <rPr>
        <sz val="10"/>
        <rFont val="Times New Roman"/>
        <family val="1"/>
        <charset val="204"/>
      </rPr>
      <t xml:space="preserve"> =</t>
    </r>
  </si>
  <si>
    <t xml:space="preserve"> </t>
  </si>
  <si>
    <r>
      <rPr>
        <sz val="10"/>
        <rFont val="Times New Roman"/>
        <family val="1"/>
        <charset val="204"/>
      </rPr>
      <t xml:space="preserve">Δ</t>
    </r>
    <r>
      <rPr>
        <vertAlign val="subscript"/>
        <sz val="10"/>
        <rFont val="Times New Roman"/>
        <family val="1"/>
        <charset val="204"/>
      </rPr>
      <t xml:space="preserve">b</t>
    </r>
    <r>
      <rPr>
        <sz val="10"/>
        <rFont val="Times New Roman"/>
        <family val="1"/>
        <charset val="204"/>
      </rPr>
      <t xml:space="preserve"> =</t>
    </r>
  </si>
  <si>
    <r>
      <rPr>
        <sz val="10"/>
        <rFont val="Times New Roman"/>
        <family val="1"/>
        <charset val="204"/>
      </rPr>
      <t xml:space="preserve">Δ</t>
    </r>
    <r>
      <rPr>
        <vertAlign val="subscript"/>
        <sz val="10"/>
        <rFont val="Times New Roman"/>
        <family val="1"/>
        <charset val="204"/>
      </rPr>
      <t xml:space="preserve">c</t>
    </r>
    <r>
      <rPr>
        <sz val="10"/>
        <rFont val="Times New Roman"/>
        <family val="1"/>
        <charset val="204"/>
      </rPr>
      <t xml:space="preserve"> =</t>
    </r>
  </si>
  <si>
    <t xml:space="preserve">Значения линии тренда для построения графика </t>
  </si>
  <si>
    <t xml:space="preserve">t</t>
  </si>
  <si>
    <r>
      <rPr>
        <sz val="10"/>
        <rFont val="Times New Roman"/>
        <family val="1"/>
        <charset val="204"/>
      </rPr>
      <t xml:space="preserve">ŷ</t>
    </r>
    <r>
      <rPr>
        <vertAlign val="subscript"/>
        <sz val="10"/>
        <rFont val="Times New Roman"/>
        <family val="1"/>
        <charset val="204"/>
      </rPr>
      <t xml:space="preserve">t</t>
    </r>
  </si>
  <si>
    <t xml:space="preserve">Точечный прогноз:</t>
  </si>
  <si>
    <t xml:space="preserve">t =</t>
  </si>
  <si>
    <r>
      <rPr>
        <sz val="10"/>
        <rFont val="Times New Roman"/>
        <family val="1"/>
        <charset val="204"/>
      </rPr>
      <t xml:space="preserve">ŷ</t>
    </r>
    <r>
      <rPr>
        <vertAlign val="subscript"/>
        <sz val="10"/>
        <rFont val="Times New Roman"/>
        <family val="1"/>
        <charset val="204"/>
      </rPr>
      <t xml:space="preserve">t</t>
    </r>
    <r>
      <rPr>
        <sz val="10"/>
        <rFont val="Times New Roman"/>
        <family val="1"/>
        <charset val="204"/>
      </rPr>
      <t xml:space="preserve">  =</t>
    </r>
  </si>
  <si>
    <t xml:space="preserve">Интервальный прогноз:</t>
  </si>
  <si>
    <t xml:space="preserve">Квадраты отклонений:</t>
  </si>
  <si>
    <t xml:space="preserve">n</t>
  </si>
  <si>
    <r>
      <rPr>
        <sz val="10"/>
        <rFont val="Times New Roman"/>
        <family val="1"/>
        <charset val="204"/>
      </rPr>
      <t xml:space="preserve">e</t>
    </r>
    <r>
      <rPr>
        <vertAlign val="subscript"/>
        <sz val="10"/>
        <rFont val="Times New Roman"/>
        <family val="1"/>
        <charset val="204"/>
      </rPr>
      <t xml:space="preserve">t</t>
    </r>
  </si>
  <si>
    <t xml:space="preserve">m</t>
  </si>
  <si>
    <t xml:space="preserve">v  =</t>
  </si>
  <si>
    <t xml:space="preserve">p =</t>
  </si>
  <si>
    <r>
      <rPr>
        <sz val="10"/>
        <rFont val="Times New Roman"/>
        <family val="1"/>
        <charset val="204"/>
      </rPr>
      <t xml:space="preserve">t</t>
    </r>
    <r>
      <rPr>
        <vertAlign val="subscript"/>
        <sz val="10"/>
        <rFont val="Times New Roman"/>
        <family val="1"/>
        <charset val="204"/>
      </rPr>
      <t xml:space="preserve">α</t>
    </r>
  </si>
  <si>
    <r>
      <rPr>
        <sz val="10"/>
        <rFont val="Times New Roman"/>
        <family val="1"/>
        <charset val="204"/>
      </rPr>
      <t xml:space="preserve">S</t>
    </r>
    <r>
      <rPr>
        <vertAlign val="subscript"/>
        <sz val="10"/>
        <rFont val="Times New Roman"/>
        <family val="1"/>
        <charset val="204"/>
      </rPr>
      <t xml:space="preserve">y</t>
    </r>
    <r>
      <rPr>
        <vertAlign val="superscript"/>
        <sz val="10"/>
        <rFont val="Times New Roman"/>
        <family val="1"/>
        <charset val="204"/>
      </rPr>
      <t xml:space="preserve">2</t>
    </r>
  </si>
  <si>
    <t xml:space="preserve">Δ</t>
  </si>
  <si>
    <t xml:space="preserve">y =</t>
  </si>
  <si>
    <r>
      <rPr>
        <sz val="10"/>
        <color rgb="FFB2B2B2"/>
        <rFont val="Times New Roman"/>
        <family val="1"/>
        <charset val="204"/>
      </rPr>
      <t xml:space="preserve">ŷ</t>
    </r>
    <r>
      <rPr>
        <vertAlign val="subscript"/>
        <sz val="10"/>
        <color rgb="FFB2B2B2"/>
        <rFont val="Times New Roman"/>
        <family val="1"/>
        <charset val="204"/>
      </rPr>
      <t xml:space="preserve">7</t>
    </r>
  </si>
  <si>
    <r>
      <rPr>
        <sz val="10"/>
        <color rgb="FFB2B2B2"/>
        <rFont val="Times New Roman"/>
        <family val="1"/>
        <charset val="204"/>
      </rPr>
      <t xml:space="preserve">ŷ</t>
    </r>
    <r>
      <rPr>
        <vertAlign val="subscript"/>
        <sz val="10"/>
        <color rgb="FFB2B2B2"/>
        <rFont val="Times New Roman"/>
        <family val="1"/>
        <charset val="204"/>
      </rPr>
      <t xml:space="preserve">7</t>
    </r>
    <r>
      <rPr>
        <sz val="10"/>
        <color rgb="FFB2B2B2"/>
        <rFont val="Times New Roman"/>
        <family val="1"/>
        <charset val="204"/>
      </rPr>
      <t xml:space="preserve">+Δ</t>
    </r>
  </si>
  <si>
    <r>
      <rPr>
        <sz val="10"/>
        <color rgb="FFB2B2B2"/>
        <rFont val="Times New Roman"/>
        <family val="1"/>
        <charset val="204"/>
      </rPr>
      <t xml:space="preserve">ŷ</t>
    </r>
    <r>
      <rPr>
        <vertAlign val="subscript"/>
        <sz val="10"/>
        <color rgb="FFB2B2B2"/>
        <rFont val="Times New Roman"/>
        <family val="1"/>
        <charset val="204"/>
      </rPr>
      <t xml:space="preserve">7</t>
    </r>
    <r>
      <rPr>
        <sz val="10"/>
        <color rgb="FFB2B2B2"/>
        <rFont val="Times New Roman"/>
        <family val="1"/>
        <charset val="204"/>
      </rPr>
      <t xml:space="preserve">-Δ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</si>
</sst>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General"/>
    <numFmt numFmtId="167" formatCode="0.00"/>
    <numFmt numFmtId="168" formatCode="0.000000"/>
  </numFmts>
  <fonts count="1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Times New Roman"/>
      <family val="0"/>
      <charset val="204"/>
    </font>
    <font>
      <sz val="13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10"/>
      <name val="Arial"/>
      <family val="2"/>
    </font>
    <font>
      <sz val="10"/>
      <color rgb="FFB2B2B2"/>
      <name val="Arial"/>
      <family val="2"/>
      <charset val="204"/>
    </font>
    <font>
      <sz val="10"/>
      <color rgb="FFB2B2B2"/>
      <name val="Times New Roman"/>
      <family val="1"/>
      <charset val="204"/>
    </font>
    <font>
      <vertAlign val="subscript"/>
      <sz val="10"/>
      <color rgb="FFB2B2B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dashed"/>
      <diagonal/>
    </border>
    <border diagonalUp="false" diagonalDown="false">
      <left style="thin"/>
      <right style="thin"/>
      <top style="dashed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443205"/>
      <rgbColor rgb="FFB85C00"/>
      <rgbColor rgb="FF993366"/>
      <rgbColor rgb="FF55308D"/>
      <rgbColor rgb="FF47270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_rels/chart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charts/_rels/chart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ru-RU" sz="1300" spc="-1" strike="noStrike">
                <a:latin typeface="Times New Roman"/>
              </a:defRPr>
            </a:pPr>
            <a:r>
              <a:rPr b="0" lang="ru-RU" sz="1300" spc="-1" strike="noStrike">
                <a:latin typeface="Times New Roman"/>
              </a:rPr>
              <a:t>Линия тренда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'Линия тренда'!$C$3</c:f>
              <c:strCache>
                <c:ptCount val="1"/>
                <c:pt idx="0">
                  <c:v>ŷt</c:v>
                </c:pt>
              </c:strCache>
            </c:strRef>
          </c:tx>
          <c:spPr>
            <a:solidFill>
              <a:srgbClr val="55308d"/>
            </a:solidFill>
            <a:ln w="18000">
              <a:solidFill>
                <a:srgbClr val="55308d"/>
              </a:solidFill>
              <a:prstDash val="sysDot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ru-RU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'Линия тренда'!$B$4:$B$143</c:f>
              <c:numCache>
                <c:formatCode>General</c:formatCode>
                <c:ptCount val="140"/>
                <c:pt idx="0">
                  <c:v>1</c:v>
                </c:pt>
                <c:pt idx="1">
                  <c:v>1.05</c:v>
                </c:pt>
                <c:pt idx="2">
                  <c:v>1.1</c:v>
                </c:pt>
                <c:pt idx="3">
                  <c:v>1.15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  <c:pt idx="20">
                  <c:v>2</c:v>
                </c:pt>
                <c:pt idx="21">
                  <c:v>2.05</c:v>
                </c:pt>
                <c:pt idx="22">
                  <c:v>2.1</c:v>
                </c:pt>
                <c:pt idx="23">
                  <c:v>2.15</c:v>
                </c:pt>
                <c:pt idx="24">
                  <c:v>2.2</c:v>
                </c:pt>
                <c:pt idx="25">
                  <c:v>2.25</c:v>
                </c:pt>
                <c:pt idx="26">
                  <c:v>2.3</c:v>
                </c:pt>
                <c:pt idx="27">
                  <c:v>2.35</c:v>
                </c:pt>
                <c:pt idx="28">
                  <c:v>2.4</c:v>
                </c:pt>
                <c:pt idx="29">
                  <c:v>2.45</c:v>
                </c:pt>
                <c:pt idx="30">
                  <c:v>2.5</c:v>
                </c:pt>
                <c:pt idx="31">
                  <c:v>2.55</c:v>
                </c:pt>
                <c:pt idx="32">
                  <c:v>2.6</c:v>
                </c:pt>
                <c:pt idx="33">
                  <c:v>2.65</c:v>
                </c:pt>
                <c:pt idx="34">
                  <c:v>2.7</c:v>
                </c:pt>
                <c:pt idx="35">
                  <c:v>2.75</c:v>
                </c:pt>
                <c:pt idx="36">
                  <c:v>2.8</c:v>
                </c:pt>
                <c:pt idx="37">
                  <c:v>2.85</c:v>
                </c:pt>
                <c:pt idx="38">
                  <c:v>2.9</c:v>
                </c:pt>
                <c:pt idx="39">
                  <c:v>2.95</c:v>
                </c:pt>
                <c:pt idx="40">
                  <c:v>3</c:v>
                </c:pt>
                <c:pt idx="41">
                  <c:v>3.05</c:v>
                </c:pt>
                <c:pt idx="42">
                  <c:v>3.1</c:v>
                </c:pt>
                <c:pt idx="43">
                  <c:v>3.15</c:v>
                </c:pt>
                <c:pt idx="44">
                  <c:v>3.2</c:v>
                </c:pt>
                <c:pt idx="45">
                  <c:v>3.25</c:v>
                </c:pt>
                <c:pt idx="46">
                  <c:v>3.3</c:v>
                </c:pt>
                <c:pt idx="47">
                  <c:v>3.35</c:v>
                </c:pt>
                <c:pt idx="48">
                  <c:v>3.4</c:v>
                </c:pt>
                <c:pt idx="49">
                  <c:v>3.45</c:v>
                </c:pt>
                <c:pt idx="50">
                  <c:v>3.5</c:v>
                </c:pt>
                <c:pt idx="51">
                  <c:v>3.55</c:v>
                </c:pt>
                <c:pt idx="52">
                  <c:v>3.6</c:v>
                </c:pt>
                <c:pt idx="53">
                  <c:v>3.64999999999999</c:v>
                </c:pt>
                <c:pt idx="54">
                  <c:v>3.69999999999999</c:v>
                </c:pt>
                <c:pt idx="55">
                  <c:v>3.74999999999999</c:v>
                </c:pt>
                <c:pt idx="56">
                  <c:v>3.79999999999999</c:v>
                </c:pt>
                <c:pt idx="57">
                  <c:v>3.84999999999999</c:v>
                </c:pt>
                <c:pt idx="58">
                  <c:v>3.89999999999999</c:v>
                </c:pt>
                <c:pt idx="59">
                  <c:v>3.94999999999999</c:v>
                </c:pt>
                <c:pt idx="60">
                  <c:v>3.99999999999999</c:v>
                </c:pt>
                <c:pt idx="61">
                  <c:v>4.04999999999999</c:v>
                </c:pt>
                <c:pt idx="62">
                  <c:v>4.09999999999999</c:v>
                </c:pt>
                <c:pt idx="63">
                  <c:v>4.14999999999999</c:v>
                </c:pt>
                <c:pt idx="64">
                  <c:v>4.19999999999999</c:v>
                </c:pt>
                <c:pt idx="65">
                  <c:v>4.24999999999999</c:v>
                </c:pt>
                <c:pt idx="66">
                  <c:v>4.29999999999999</c:v>
                </c:pt>
                <c:pt idx="67">
                  <c:v>4.34999999999999</c:v>
                </c:pt>
                <c:pt idx="68">
                  <c:v>4.39999999999999</c:v>
                </c:pt>
                <c:pt idx="69">
                  <c:v>4.44999999999999</c:v>
                </c:pt>
                <c:pt idx="70">
                  <c:v>4.49999999999999</c:v>
                </c:pt>
                <c:pt idx="71">
                  <c:v>4.54999999999999</c:v>
                </c:pt>
                <c:pt idx="72">
                  <c:v>4.59999999999999</c:v>
                </c:pt>
                <c:pt idx="73">
                  <c:v>4.64999999999999</c:v>
                </c:pt>
                <c:pt idx="74">
                  <c:v>4.69999999999999</c:v>
                </c:pt>
                <c:pt idx="75">
                  <c:v>4.74999999999999</c:v>
                </c:pt>
                <c:pt idx="76">
                  <c:v>4.79999999999999</c:v>
                </c:pt>
                <c:pt idx="77">
                  <c:v>4.84999999999999</c:v>
                </c:pt>
                <c:pt idx="78">
                  <c:v>4.89999999999999</c:v>
                </c:pt>
                <c:pt idx="79">
                  <c:v>4.94999999999999</c:v>
                </c:pt>
                <c:pt idx="80">
                  <c:v>4.99999999999999</c:v>
                </c:pt>
                <c:pt idx="81">
                  <c:v>5.04999999999999</c:v>
                </c:pt>
                <c:pt idx="82">
                  <c:v>5.09999999999999</c:v>
                </c:pt>
                <c:pt idx="83">
                  <c:v>5.14999999999999</c:v>
                </c:pt>
                <c:pt idx="84">
                  <c:v>5.19999999999999</c:v>
                </c:pt>
                <c:pt idx="85">
                  <c:v>5.24999999999999</c:v>
                </c:pt>
                <c:pt idx="86">
                  <c:v>5.29999999999999</c:v>
                </c:pt>
                <c:pt idx="87">
                  <c:v>5.34999999999999</c:v>
                </c:pt>
                <c:pt idx="88">
                  <c:v>5.39999999999999</c:v>
                </c:pt>
                <c:pt idx="89">
                  <c:v>5.44999999999999</c:v>
                </c:pt>
                <c:pt idx="90">
                  <c:v>5.49999999999999</c:v>
                </c:pt>
                <c:pt idx="91">
                  <c:v>5.54999999999999</c:v>
                </c:pt>
                <c:pt idx="92">
                  <c:v>5.59999999999999</c:v>
                </c:pt>
                <c:pt idx="93">
                  <c:v>5.64999999999999</c:v>
                </c:pt>
                <c:pt idx="94">
                  <c:v>5.69999999999999</c:v>
                </c:pt>
                <c:pt idx="95">
                  <c:v>5.74999999999999</c:v>
                </c:pt>
                <c:pt idx="96">
                  <c:v>5.79999999999999</c:v>
                </c:pt>
                <c:pt idx="97">
                  <c:v>5.84999999999999</c:v>
                </c:pt>
                <c:pt idx="98">
                  <c:v>5.89999999999999</c:v>
                </c:pt>
                <c:pt idx="99">
                  <c:v>5.94999999999999</c:v>
                </c:pt>
                <c:pt idx="100">
                  <c:v>5.99999999999999</c:v>
                </c:pt>
                <c:pt idx="101">
                  <c:v>6.04999999999999</c:v>
                </c:pt>
                <c:pt idx="102">
                  <c:v>6.09999999999999</c:v>
                </c:pt>
                <c:pt idx="103">
                  <c:v>6.14999999999999</c:v>
                </c:pt>
                <c:pt idx="104">
                  <c:v>6.19999999999999</c:v>
                </c:pt>
                <c:pt idx="105">
                  <c:v>6.24999999999999</c:v>
                </c:pt>
                <c:pt idx="106">
                  <c:v>6.29999999999999</c:v>
                </c:pt>
                <c:pt idx="107">
                  <c:v>6.34999999999999</c:v>
                </c:pt>
                <c:pt idx="108">
                  <c:v>6.39999999999999</c:v>
                </c:pt>
                <c:pt idx="109">
                  <c:v>6.44999999999999</c:v>
                </c:pt>
                <c:pt idx="110">
                  <c:v>6.49999999999999</c:v>
                </c:pt>
                <c:pt idx="111">
                  <c:v>6.54999999999999</c:v>
                </c:pt>
                <c:pt idx="112">
                  <c:v>6.59999999999998</c:v>
                </c:pt>
                <c:pt idx="113">
                  <c:v>6.64999999999998</c:v>
                </c:pt>
                <c:pt idx="114">
                  <c:v>6.69999999999998</c:v>
                </c:pt>
                <c:pt idx="115">
                  <c:v>6.74999999999998</c:v>
                </c:pt>
                <c:pt idx="116">
                  <c:v>6.79999999999998</c:v>
                </c:pt>
                <c:pt idx="117">
                  <c:v>6.84999999999998</c:v>
                </c:pt>
                <c:pt idx="118">
                  <c:v>6.89999999999998</c:v>
                </c:pt>
                <c:pt idx="119">
                  <c:v>6.94999999999998</c:v>
                </c:pt>
                <c:pt idx="120">
                  <c:v>6.99999999999998</c:v>
                </c:pt>
                <c:pt idx="121">
                  <c:v>7.04999999999998</c:v>
                </c:pt>
                <c:pt idx="122">
                  <c:v>7.09999999999998</c:v>
                </c:pt>
                <c:pt idx="123">
                  <c:v>7.14999999999998</c:v>
                </c:pt>
                <c:pt idx="124">
                  <c:v>7.19999999999998</c:v>
                </c:pt>
                <c:pt idx="125">
                  <c:v>7.24999999999998</c:v>
                </c:pt>
                <c:pt idx="126">
                  <c:v>7.29999999999998</c:v>
                </c:pt>
                <c:pt idx="127">
                  <c:v>7.34999999999998</c:v>
                </c:pt>
                <c:pt idx="128">
                  <c:v>7.39999999999998</c:v>
                </c:pt>
                <c:pt idx="129">
                  <c:v>7.44999999999998</c:v>
                </c:pt>
                <c:pt idx="130">
                  <c:v>7.49999999999998</c:v>
                </c:pt>
                <c:pt idx="131">
                  <c:v>7.54999999999998</c:v>
                </c:pt>
                <c:pt idx="132">
                  <c:v>7.59999999999998</c:v>
                </c:pt>
                <c:pt idx="133">
                  <c:v>7.64999999999998</c:v>
                </c:pt>
                <c:pt idx="134">
                  <c:v>7.69999999999998</c:v>
                </c:pt>
                <c:pt idx="135">
                  <c:v>7.74999999999998</c:v>
                </c:pt>
                <c:pt idx="136">
                  <c:v>7.79999999999998</c:v>
                </c:pt>
                <c:pt idx="137">
                  <c:v>7.84999999999998</c:v>
                </c:pt>
                <c:pt idx="138">
                  <c:v>7.89999999999998</c:v>
                </c:pt>
                <c:pt idx="139">
                  <c:v>7.94999999999998</c:v>
                </c:pt>
              </c:numCache>
            </c:numRef>
          </c:xVal>
          <c:yVal>
            <c:numRef>
              <c:f>'Линия тренда'!$C$4:$C$143</c:f>
              <c:numCache>
                <c:formatCode>General</c:formatCode>
                <c:ptCount val="140"/>
                <c:pt idx="0">
                  <c:v>10.928571428571</c:v>
                </c:pt>
                <c:pt idx="1">
                  <c:v>10.7804999999995</c:v>
                </c:pt>
                <c:pt idx="2">
                  <c:v>10.6342857142852</c:v>
                </c:pt>
                <c:pt idx="3">
                  <c:v>10.4899285714281</c:v>
                </c:pt>
                <c:pt idx="4">
                  <c:v>10.3474285714281</c:v>
                </c:pt>
                <c:pt idx="5">
                  <c:v>10.2067857142853</c:v>
                </c:pt>
                <c:pt idx="6">
                  <c:v>10.0679999999996</c:v>
                </c:pt>
                <c:pt idx="7">
                  <c:v>9.93107142857099</c:v>
                </c:pt>
                <c:pt idx="8">
                  <c:v>9.79599999999956</c:v>
                </c:pt>
                <c:pt idx="9">
                  <c:v>9.66278571428528</c:v>
                </c:pt>
                <c:pt idx="10">
                  <c:v>9.53142857142814</c:v>
                </c:pt>
                <c:pt idx="11">
                  <c:v>9.40192857142815</c:v>
                </c:pt>
                <c:pt idx="12">
                  <c:v>9.2742857142853</c:v>
                </c:pt>
                <c:pt idx="13">
                  <c:v>9.14849999999959</c:v>
                </c:pt>
                <c:pt idx="14">
                  <c:v>9.02457142857102</c:v>
                </c:pt>
                <c:pt idx="15">
                  <c:v>8.9024999999996</c:v>
                </c:pt>
                <c:pt idx="16">
                  <c:v>8.78228571428531</c:v>
                </c:pt>
                <c:pt idx="17">
                  <c:v>8.66392857142818</c:v>
                </c:pt>
                <c:pt idx="18">
                  <c:v>8.54742857142818</c:v>
                </c:pt>
                <c:pt idx="19">
                  <c:v>8.43278571428533</c:v>
                </c:pt>
                <c:pt idx="20">
                  <c:v>8.31999999999962</c:v>
                </c:pt>
                <c:pt idx="21">
                  <c:v>8.20907142857105</c:v>
                </c:pt>
                <c:pt idx="22">
                  <c:v>8.09999999999963</c:v>
                </c:pt>
                <c:pt idx="23">
                  <c:v>7.99278571428535</c:v>
                </c:pt>
                <c:pt idx="24">
                  <c:v>7.88742857142821</c:v>
                </c:pt>
                <c:pt idx="25">
                  <c:v>7.78392857142821</c:v>
                </c:pt>
                <c:pt idx="26">
                  <c:v>7.68228571428536</c:v>
                </c:pt>
                <c:pt idx="27">
                  <c:v>7.58249999999965</c:v>
                </c:pt>
                <c:pt idx="28">
                  <c:v>7.48457142857109</c:v>
                </c:pt>
                <c:pt idx="29">
                  <c:v>7.38849999999966</c:v>
                </c:pt>
                <c:pt idx="30">
                  <c:v>7.29428571428538</c:v>
                </c:pt>
                <c:pt idx="31">
                  <c:v>7.20192857142824</c:v>
                </c:pt>
                <c:pt idx="32">
                  <c:v>7.11142857142825</c:v>
                </c:pt>
                <c:pt idx="33">
                  <c:v>7.0227857142854</c:v>
                </c:pt>
                <c:pt idx="34">
                  <c:v>6.93599999999969</c:v>
                </c:pt>
                <c:pt idx="35">
                  <c:v>6.85107142857112</c:v>
                </c:pt>
                <c:pt idx="36">
                  <c:v>6.7679999999997</c:v>
                </c:pt>
                <c:pt idx="37">
                  <c:v>6.68678571428542</c:v>
                </c:pt>
                <c:pt idx="38">
                  <c:v>6.60742857142828</c:v>
                </c:pt>
                <c:pt idx="39">
                  <c:v>6.52992857142828</c:v>
                </c:pt>
                <c:pt idx="40">
                  <c:v>6.45428571428543</c:v>
                </c:pt>
                <c:pt idx="41">
                  <c:v>6.38049999999972</c:v>
                </c:pt>
                <c:pt idx="42">
                  <c:v>6.30857142857115</c:v>
                </c:pt>
                <c:pt idx="43">
                  <c:v>6.23849999999973</c:v>
                </c:pt>
                <c:pt idx="44">
                  <c:v>6.17028571428545</c:v>
                </c:pt>
                <c:pt idx="45">
                  <c:v>6.10392857142831</c:v>
                </c:pt>
                <c:pt idx="46">
                  <c:v>6.03942857142831</c:v>
                </c:pt>
                <c:pt idx="47">
                  <c:v>5.97678571428546</c:v>
                </c:pt>
                <c:pt idx="48">
                  <c:v>5.91599999999975</c:v>
                </c:pt>
                <c:pt idx="49">
                  <c:v>5.85707142857119</c:v>
                </c:pt>
                <c:pt idx="50">
                  <c:v>5.79999999999976</c:v>
                </c:pt>
                <c:pt idx="51">
                  <c:v>5.74478571428548</c:v>
                </c:pt>
                <c:pt idx="52">
                  <c:v>5.69142857142834</c:v>
                </c:pt>
                <c:pt idx="53">
                  <c:v>5.63992857142836</c:v>
                </c:pt>
                <c:pt idx="54">
                  <c:v>5.5902857142855</c:v>
                </c:pt>
                <c:pt idx="55">
                  <c:v>5.5424999999998</c:v>
                </c:pt>
                <c:pt idx="56">
                  <c:v>5.49657142857123</c:v>
                </c:pt>
                <c:pt idx="57">
                  <c:v>5.4524999999998</c:v>
                </c:pt>
                <c:pt idx="58">
                  <c:v>5.41028571428552</c:v>
                </c:pt>
                <c:pt idx="59">
                  <c:v>5.36992857142838</c:v>
                </c:pt>
                <c:pt idx="60">
                  <c:v>5.33142857142839</c:v>
                </c:pt>
                <c:pt idx="61">
                  <c:v>5.29478571428554</c:v>
                </c:pt>
                <c:pt idx="62">
                  <c:v>5.25999999999983</c:v>
                </c:pt>
                <c:pt idx="63">
                  <c:v>5.22707142857126</c:v>
                </c:pt>
                <c:pt idx="64">
                  <c:v>5.19599999999983</c:v>
                </c:pt>
                <c:pt idx="65">
                  <c:v>5.16678571428555</c:v>
                </c:pt>
                <c:pt idx="66">
                  <c:v>5.13942857142841</c:v>
                </c:pt>
                <c:pt idx="67">
                  <c:v>5.11392857142842</c:v>
                </c:pt>
                <c:pt idx="68">
                  <c:v>5.09028571428557</c:v>
                </c:pt>
                <c:pt idx="69">
                  <c:v>5.06849999999985</c:v>
                </c:pt>
                <c:pt idx="70">
                  <c:v>5.04857142857129</c:v>
                </c:pt>
                <c:pt idx="71">
                  <c:v>5.03049999999986</c:v>
                </c:pt>
                <c:pt idx="72">
                  <c:v>5.01428571428558</c:v>
                </c:pt>
                <c:pt idx="73">
                  <c:v>4.99992857142845</c:v>
                </c:pt>
                <c:pt idx="74">
                  <c:v>4.98742857142845</c:v>
                </c:pt>
                <c:pt idx="75">
                  <c:v>4.9767857142856</c:v>
                </c:pt>
                <c:pt idx="76">
                  <c:v>4.96799999999988</c:v>
                </c:pt>
                <c:pt idx="77">
                  <c:v>4.96107142857132</c:v>
                </c:pt>
                <c:pt idx="78">
                  <c:v>4.9559999999999</c:v>
                </c:pt>
                <c:pt idx="79">
                  <c:v>4.95278571428561</c:v>
                </c:pt>
                <c:pt idx="80">
                  <c:v>4.95142857142848</c:v>
                </c:pt>
                <c:pt idx="81">
                  <c:v>4.95192857142848</c:v>
                </c:pt>
                <c:pt idx="82">
                  <c:v>4.95428571428563</c:v>
                </c:pt>
                <c:pt idx="83">
                  <c:v>4.95849999999992</c:v>
                </c:pt>
                <c:pt idx="84">
                  <c:v>4.96457142857135</c:v>
                </c:pt>
                <c:pt idx="85">
                  <c:v>4.97249999999993</c:v>
                </c:pt>
                <c:pt idx="86">
                  <c:v>4.98228571428565</c:v>
                </c:pt>
                <c:pt idx="87">
                  <c:v>4.99392857142851</c:v>
                </c:pt>
                <c:pt idx="88">
                  <c:v>5.00742857142851</c:v>
                </c:pt>
                <c:pt idx="89">
                  <c:v>5.02278571428566</c:v>
                </c:pt>
                <c:pt idx="90">
                  <c:v>5.03999999999995</c:v>
                </c:pt>
                <c:pt idx="91">
                  <c:v>5.05907142857138</c:v>
                </c:pt>
                <c:pt idx="92">
                  <c:v>5.07999999999996</c:v>
                </c:pt>
                <c:pt idx="93">
                  <c:v>5.10278571428568</c:v>
                </c:pt>
                <c:pt idx="94">
                  <c:v>5.12742857142854</c:v>
                </c:pt>
                <c:pt idx="95">
                  <c:v>5.15392857142854</c:v>
                </c:pt>
                <c:pt idx="96">
                  <c:v>5.18228571428569</c:v>
                </c:pt>
                <c:pt idx="97">
                  <c:v>5.21249999999998</c:v>
                </c:pt>
                <c:pt idx="98">
                  <c:v>5.24457142857141</c:v>
                </c:pt>
                <c:pt idx="99">
                  <c:v>5.27849999999999</c:v>
                </c:pt>
                <c:pt idx="100">
                  <c:v>5.31428571428571</c:v>
                </c:pt>
                <c:pt idx="101">
                  <c:v>5.35192857142857</c:v>
                </c:pt>
                <c:pt idx="102">
                  <c:v>5.39142857142857</c:v>
                </c:pt>
                <c:pt idx="103">
                  <c:v>5.43278571428572</c:v>
                </c:pt>
                <c:pt idx="104">
                  <c:v>5.47600000000001</c:v>
                </c:pt>
                <c:pt idx="105">
                  <c:v>5.52107142857144</c:v>
                </c:pt>
                <c:pt idx="106">
                  <c:v>5.56800000000002</c:v>
                </c:pt>
                <c:pt idx="107">
                  <c:v>5.61678571428574</c:v>
                </c:pt>
                <c:pt idx="108">
                  <c:v>5.6674285714286</c:v>
                </c:pt>
                <c:pt idx="109">
                  <c:v>5.71992857142861</c:v>
                </c:pt>
                <c:pt idx="110">
                  <c:v>5.77428571428575</c:v>
                </c:pt>
                <c:pt idx="111">
                  <c:v>5.83050000000004</c:v>
                </c:pt>
                <c:pt idx="112">
                  <c:v>5.88857142857146</c:v>
                </c:pt>
                <c:pt idx="113">
                  <c:v>5.94850000000004</c:v>
                </c:pt>
                <c:pt idx="114">
                  <c:v>6.01028571428575</c:v>
                </c:pt>
                <c:pt idx="115">
                  <c:v>6.07392857142862</c:v>
                </c:pt>
                <c:pt idx="116">
                  <c:v>6.13942857142862</c:v>
                </c:pt>
                <c:pt idx="117">
                  <c:v>6.20678571428577</c:v>
                </c:pt>
                <c:pt idx="118">
                  <c:v>6.27600000000006</c:v>
                </c:pt>
                <c:pt idx="119">
                  <c:v>6.34707142857149</c:v>
                </c:pt>
                <c:pt idx="120">
                  <c:v>6.42000000000007</c:v>
                </c:pt>
                <c:pt idx="121">
                  <c:v>6.49478571428578</c:v>
                </c:pt>
                <c:pt idx="122">
                  <c:v>6.57142857142864</c:v>
                </c:pt>
                <c:pt idx="123">
                  <c:v>6.64992857142865</c:v>
                </c:pt>
                <c:pt idx="124">
                  <c:v>6.7302857142858</c:v>
                </c:pt>
                <c:pt idx="125">
                  <c:v>6.81250000000009</c:v>
                </c:pt>
                <c:pt idx="126">
                  <c:v>6.89657142857152</c:v>
                </c:pt>
                <c:pt idx="127">
                  <c:v>6.98250000000009</c:v>
                </c:pt>
                <c:pt idx="128">
                  <c:v>7.07028571428581</c:v>
                </c:pt>
                <c:pt idx="129">
                  <c:v>7.15992857142867</c:v>
                </c:pt>
                <c:pt idx="130">
                  <c:v>7.25142857142868</c:v>
                </c:pt>
                <c:pt idx="131">
                  <c:v>7.34478571428582</c:v>
                </c:pt>
                <c:pt idx="132">
                  <c:v>7.44000000000012</c:v>
                </c:pt>
                <c:pt idx="133">
                  <c:v>7.53707142857154</c:v>
                </c:pt>
                <c:pt idx="134">
                  <c:v>7.63600000000012</c:v>
                </c:pt>
                <c:pt idx="135">
                  <c:v>7.73678571428584</c:v>
                </c:pt>
                <c:pt idx="136">
                  <c:v>7.8394285714287</c:v>
                </c:pt>
                <c:pt idx="137">
                  <c:v>7.94392857142871</c:v>
                </c:pt>
                <c:pt idx="138">
                  <c:v>8.05028571428585</c:v>
                </c:pt>
                <c:pt idx="139">
                  <c:v>8.15850000000014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'Расчет МНК'!$C$3</c:f>
              <c:strCache>
                <c:ptCount val="1"/>
                <c:pt idx="0">
                  <c:v>y, шт.</c:v>
                </c:pt>
              </c:strCache>
            </c:strRef>
          </c:tx>
          <c:spPr>
            <a:solidFill>
              <a:srgbClr val="b85c00"/>
            </a:solidFill>
            <a:ln w="28800">
              <a:solidFill>
                <a:srgbClr val="b85c0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ru-RU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'Расчет МНК'!$B$4:$B$9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'Расчет МНК'!$C$4:$C$9</c:f>
              <c:numCache>
                <c:formatCode>General</c:formatCode>
                <c:ptCount val="6"/>
                <c:pt idx="0">
                  <c:v>11.5</c:v>
                </c:pt>
                <c:pt idx="1">
                  <c:v>7.3</c:v>
                </c:pt>
                <c:pt idx="2">
                  <c:v>6.5</c:v>
                </c:pt>
                <c:pt idx="3">
                  <c:v>5.6</c:v>
                </c:pt>
                <c:pt idx="4">
                  <c:v>5.5</c:v>
                </c:pt>
                <c:pt idx="5">
                  <c:v>4.9</c:v>
                </c:pt>
              </c:numCache>
            </c:numRef>
          </c:yVal>
          <c:smooth val="0"/>
        </c:ser>
        <c:axId val="71993225"/>
        <c:axId val="78753510"/>
      </c:scatterChart>
      <c:valAx>
        <c:axId val="7199322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ru-RU" sz="900" spc="-1" strike="noStrike">
                    <a:latin typeface="Times New Roman"/>
                  </a:defRPr>
                </a:pPr>
                <a:r>
                  <a:rPr b="0" lang="ru-RU" sz="900" spc="-1" strike="noStrike">
                    <a:latin typeface="Times New Roman"/>
                  </a:rPr>
                  <a:t>t, год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ru-RU" sz="1000" spc="-1" strike="noStrike">
                <a:latin typeface="Times New Roman"/>
              </a:defRPr>
            </a:pPr>
          </a:p>
        </c:txPr>
        <c:crossAx val="78753510"/>
        <c:crosses val="autoZero"/>
        <c:crossBetween val="midCat"/>
      </c:valAx>
      <c:valAx>
        <c:axId val="7875351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ru-RU" sz="900" spc="-1" strike="noStrike">
                    <a:latin typeface="Times New Roman"/>
                  </a:defRPr>
                </a:pPr>
                <a:r>
                  <a:rPr b="0" lang="ru-RU" sz="900" spc="-1" strike="noStrike">
                    <a:latin typeface="Times New Roman"/>
                  </a:rPr>
                  <a:t>y, шт.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ru-RU" sz="1000" spc="-1" strike="noStrike">
                <a:latin typeface="Times New Roman"/>
              </a:defRPr>
            </a:pPr>
          </a:p>
        </c:txPr>
        <c:crossAx val="71993225"/>
        <c:crosses val="autoZero"/>
        <c:crossBetween val="midCat"/>
      </c:valAx>
      <c:spPr>
        <a:blipFill rotWithShape="0">
          <a:blip r:embed="rId1"/>
          <a:tile/>
        </a:blipFill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ru-RU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ru-RU" sz="1300" spc="-1" strike="noStrike">
                <a:latin typeface="Times New Roman"/>
              </a:defRPr>
            </a:pPr>
            <a:r>
              <a:rPr b="0" lang="ru-RU" sz="1300" spc="-1" strike="noStrike">
                <a:latin typeface="Times New Roman"/>
              </a:rPr>
              <a:t>Линия тренда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'Линия тренда'!$C$3</c:f>
              <c:strCache>
                <c:ptCount val="1"/>
                <c:pt idx="0">
                  <c:v>ŷt</c:v>
                </c:pt>
              </c:strCache>
            </c:strRef>
          </c:tx>
          <c:spPr>
            <a:solidFill>
              <a:srgbClr val="55308d"/>
            </a:solidFill>
            <a:ln w="18000">
              <a:solidFill>
                <a:srgbClr val="55308d"/>
              </a:solidFill>
              <a:prstDash val="sysDot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ru-RU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'Линия тренда'!$B$4:$B$143</c:f>
              <c:numCache>
                <c:formatCode>General</c:formatCode>
                <c:ptCount val="140"/>
                <c:pt idx="0">
                  <c:v>1</c:v>
                </c:pt>
                <c:pt idx="1">
                  <c:v>1.05</c:v>
                </c:pt>
                <c:pt idx="2">
                  <c:v>1.1</c:v>
                </c:pt>
                <c:pt idx="3">
                  <c:v>1.15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  <c:pt idx="20">
                  <c:v>2</c:v>
                </c:pt>
                <c:pt idx="21">
                  <c:v>2.05</c:v>
                </c:pt>
                <c:pt idx="22">
                  <c:v>2.1</c:v>
                </c:pt>
                <c:pt idx="23">
                  <c:v>2.15</c:v>
                </c:pt>
                <c:pt idx="24">
                  <c:v>2.2</c:v>
                </c:pt>
                <c:pt idx="25">
                  <c:v>2.25</c:v>
                </c:pt>
                <c:pt idx="26">
                  <c:v>2.3</c:v>
                </c:pt>
                <c:pt idx="27">
                  <c:v>2.35</c:v>
                </c:pt>
                <c:pt idx="28">
                  <c:v>2.4</c:v>
                </c:pt>
                <c:pt idx="29">
                  <c:v>2.45</c:v>
                </c:pt>
                <c:pt idx="30">
                  <c:v>2.5</c:v>
                </c:pt>
                <c:pt idx="31">
                  <c:v>2.55</c:v>
                </c:pt>
                <c:pt idx="32">
                  <c:v>2.6</c:v>
                </c:pt>
                <c:pt idx="33">
                  <c:v>2.65</c:v>
                </c:pt>
                <c:pt idx="34">
                  <c:v>2.7</c:v>
                </c:pt>
                <c:pt idx="35">
                  <c:v>2.75</c:v>
                </c:pt>
                <c:pt idx="36">
                  <c:v>2.8</c:v>
                </c:pt>
                <c:pt idx="37">
                  <c:v>2.85</c:v>
                </c:pt>
                <c:pt idx="38">
                  <c:v>2.9</c:v>
                </c:pt>
                <c:pt idx="39">
                  <c:v>2.95</c:v>
                </c:pt>
                <c:pt idx="40">
                  <c:v>3</c:v>
                </c:pt>
                <c:pt idx="41">
                  <c:v>3.05</c:v>
                </c:pt>
                <c:pt idx="42">
                  <c:v>3.1</c:v>
                </c:pt>
                <c:pt idx="43">
                  <c:v>3.15</c:v>
                </c:pt>
                <c:pt idx="44">
                  <c:v>3.2</c:v>
                </c:pt>
                <c:pt idx="45">
                  <c:v>3.25</c:v>
                </c:pt>
                <c:pt idx="46">
                  <c:v>3.3</c:v>
                </c:pt>
                <c:pt idx="47">
                  <c:v>3.35</c:v>
                </c:pt>
                <c:pt idx="48">
                  <c:v>3.4</c:v>
                </c:pt>
                <c:pt idx="49">
                  <c:v>3.45</c:v>
                </c:pt>
                <c:pt idx="50">
                  <c:v>3.5</c:v>
                </c:pt>
                <c:pt idx="51">
                  <c:v>3.55</c:v>
                </c:pt>
                <c:pt idx="52">
                  <c:v>3.6</c:v>
                </c:pt>
                <c:pt idx="53">
                  <c:v>3.64999999999999</c:v>
                </c:pt>
                <c:pt idx="54">
                  <c:v>3.69999999999999</c:v>
                </c:pt>
                <c:pt idx="55">
                  <c:v>3.74999999999999</c:v>
                </c:pt>
                <c:pt idx="56">
                  <c:v>3.79999999999999</c:v>
                </c:pt>
                <c:pt idx="57">
                  <c:v>3.84999999999999</c:v>
                </c:pt>
                <c:pt idx="58">
                  <c:v>3.89999999999999</c:v>
                </c:pt>
                <c:pt idx="59">
                  <c:v>3.94999999999999</c:v>
                </c:pt>
                <c:pt idx="60">
                  <c:v>3.99999999999999</c:v>
                </c:pt>
                <c:pt idx="61">
                  <c:v>4.04999999999999</c:v>
                </c:pt>
                <c:pt idx="62">
                  <c:v>4.09999999999999</c:v>
                </c:pt>
                <c:pt idx="63">
                  <c:v>4.14999999999999</c:v>
                </c:pt>
                <c:pt idx="64">
                  <c:v>4.19999999999999</c:v>
                </c:pt>
                <c:pt idx="65">
                  <c:v>4.24999999999999</c:v>
                </c:pt>
                <c:pt idx="66">
                  <c:v>4.29999999999999</c:v>
                </c:pt>
                <c:pt idx="67">
                  <c:v>4.34999999999999</c:v>
                </c:pt>
                <c:pt idx="68">
                  <c:v>4.39999999999999</c:v>
                </c:pt>
                <c:pt idx="69">
                  <c:v>4.44999999999999</c:v>
                </c:pt>
                <c:pt idx="70">
                  <c:v>4.49999999999999</c:v>
                </c:pt>
                <c:pt idx="71">
                  <c:v>4.54999999999999</c:v>
                </c:pt>
                <c:pt idx="72">
                  <c:v>4.59999999999999</c:v>
                </c:pt>
                <c:pt idx="73">
                  <c:v>4.64999999999999</c:v>
                </c:pt>
                <c:pt idx="74">
                  <c:v>4.69999999999999</c:v>
                </c:pt>
                <c:pt idx="75">
                  <c:v>4.74999999999999</c:v>
                </c:pt>
                <c:pt idx="76">
                  <c:v>4.79999999999999</c:v>
                </c:pt>
                <c:pt idx="77">
                  <c:v>4.84999999999999</c:v>
                </c:pt>
                <c:pt idx="78">
                  <c:v>4.89999999999999</c:v>
                </c:pt>
                <c:pt idx="79">
                  <c:v>4.94999999999999</c:v>
                </c:pt>
                <c:pt idx="80">
                  <c:v>4.99999999999999</c:v>
                </c:pt>
                <c:pt idx="81">
                  <c:v>5.04999999999999</c:v>
                </c:pt>
                <c:pt idx="82">
                  <c:v>5.09999999999999</c:v>
                </c:pt>
                <c:pt idx="83">
                  <c:v>5.14999999999999</c:v>
                </c:pt>
                <c:pt idx="84">
                  <c:v>5.19999999999999</c:v>
                </c:pt>
                <c:pt idx="85">
                  <c:v>5.24999999999999</c:v>
                </c:pt>
                <c:pt idx="86">
                  <c:v>5.29999999999999</c:v>
                </c:pt>
                <c:pt idx="87">
                  <c:v>5.34999999999999</c:v>
                </c:pt>
                <c:pt idx="88">
                  <c:v>5.39999999999999</c:v>
                </c:pt>
                <c:pt idx="89">
                  <c:v>5.44999999999999</c:v>
                </c:pt>
                <c:pt idx="90">
                  <c:v>5.49999999999999</c:v>
                </c:pt>
                <c:pt idx="91">
                  <c:v>5.54999999999999</c:v>
                </c:pt>
                <c:pt idx="92">
                  <c:v>5.59999999999999</c:v>
                </c:pt>
                <c:pt idx="93">
                  <c:v>5.64999999999999</c:v>
                </c:pt>
                <c:pt idx="94">
                  <c:v>5.69999999999999</c:v>
                </c:pt>
                <c:pt idx="95">
                  <c:v>5.74999999999999</c:v>
                </c:pt>
                <c:pt idx="96">
                  <c:v>5.79999999999999</c:v>
                </c:pt>
                <c:pt idx="97">
                  <c:v>5.84999999999999</c:v>
                </c:pt>
                <c:pt idx="98">
                  <c:v>5.89999999999999</c:v>
                </c:pt>
                <c:pt idx="99">
                  <c:v>5.94999999999999</c:v>
                </c:pt>
                <c:pt idx="100">
                  <c:v>5.99999999999999</c:v>
                </c:pt>
                <c:pt idx="101">
                  <c:v>6.04999999999999</c:v>
                </c:pt>
                <c:pt idx="102">
                  <c:v>6.09999999999999</c:v>
                </c:pt>
                <c:pt idx="103">
                  <c:v>6.14999999999999</c:v>
                </c:pt>
                <c:pt idx="104">
                  <c:v>6.19999999999999</c:v>
                </c:pt>
                <c:pt idx="105">
                  <c:v>6.24999999999999</c:v>
                </c:pt>
                <c:pt idx="106">
                  <c:v>6.29999999999999</c:v>
                </c:pt>
                <c:pt idx="107">
                  <c:v>6.34999999999999</c:v>
                </c:pt>
                <c:pt idx="108">
                  <c:v>6.39999999999999</c:v>
                </c:pt>
                <c:pt idx="109">
                  <c:v>6.44999999999999</c:v>
                </c:pt>
                <c:pt idx="110">
                  <c:v>6.49999999999999</c:v>
                </c:pt>
                <c:pt idx="111">
                  <c:v>6.54999999999999</c:v>
                </c:pt>
                <c:pt idx="112">
                  <c:v>6.59999999999998</c:v>
                </c:pt>
                <c:pt idx="113">
                  <c:v>6.64999999999998</c:v>
                </c:pt>
                <c:pt idx="114">
                  <c:v>6.69999999999998</c:v>
                </c:pt>
                <c:pt idx="115">
                  <c:v>6.74999999999998</c:v>
                </c:pt>
                <c:pt idx="116">
                  <c:v>6.79999999999998</c:v>
                </c:pt>
                <c:pt idx="117">
                  <c:v>6.84999999999998</c:v>
                </c:pt>
                <c:pt idx="118">
                  <c:v>6.89999999999998</c:v>
                </c:pt>
                <c:pt idx="119">
                  <c:v>6.94999999999998</c:v>
                </c:pt>
                <c:pt idx="120">
                  <c:v>6.99999999999998</c:v>
                </c:pt>
                <c:pt idx="121">
                  <c:v>7.04999999999998</c:v>
                </c:pt>
                <c:pt idx="122">
                  <c:v>7.09999999999998</c:v>
                </c:pt>
                <c:pt idx="123">
                  <c:v>7.14999999999998</c:v>
                </c:pt>
                <c:pt idx="124">
                  <c:v>7.19999999999998</c:v>
                </c:pt>
                <c:pt idx="125">
                  <c:v>7.24999999999998</c:v>
                </c:pt>
                <c:pt idx="126">
                  <c:v>7.29999999999998</c:v>
                </c:pt>
                <c:pt idx="127">
                  <c:v>7.34999999999998</c:v>
                </c:pt>
                <c:pt idx="128">
                  <c:v>7.39999999999998</c:v>
                </c:pt>
                <c:pt idx="129">
                  <c:v>7.44999999999998</c:v>
                </c:pt>
                <c:pt idx="130">
                  <c:v>7.49999999999998</c:v>
                </c:pt>
                <c:pt idx="131">
                  <c:v>7.54999999999998</c:v>
                </c:pt>
                <c:pt idx="132">
                  <c:v>7.59999999999998</c:v>
                </c:pt>
                <c:pt idx="133">
                  <c:v>7.64999999999998</c:v>
                </c:pt>
                <c:pt idx="134">
                  <c:v>7.69999999999998</c:v>
                </c:pt>
                <c:pt idx="135">
                  <c:v>7.74999999999998</c:v>
                </c:pt>
                <c:pt idx="136">
                  <c:v>7.79999999999998</c:v>
                </c:pt>
                <c:pt idx="137">
                  <c:v>7.84999999999998</c:v>
                </c:pt>
                <c:pt idx="138">
                  <c:v>7.89999999999998</c:v>
                </c:pt>
                <c:pt idx="139">
                  <c:v>7.94999999999998</c:v>
                </c:pt>
              </c:numCache>
            </c:numRef>
          </c:xVal>
          <c:yVal>
            <c:numRef>
              <c:f>'Линия тренда'!$C$4:$C$143</c:f>
              <c:numCache>
                <c:formatCode>General</c:formatCode>
                <c:ptCount val="140"/>
                <c:pt idx="0">
                  <c:v>10.928571428571</c:v>
                </c:pt>
                <c:pt idx="1">
                  <c:v>10.7804999999995</c:v>
                </c:pt>
                <c:pt idx="2">
                  <c:v>10.6342857142852</c:v>
                </c:pt>
                <c:pt idx="3">
                  <c:v>10.4899285714281</c:v>
                </c:pt>
                <c:pt idx="4">
                  <c:v>10.3474285714281</c:v>
                </c:pt>
                <c:pt idx="5">
                  <c:v>10.2067857142853</c:v>
                </c:pt>
                <c:pt idx="6">
                  <c:v>10.0679999999996</c:v>
                </c:pt>
                <c:pt idx="7">
                  <c:v>9.93107142857099</c:v>
                </c:pt>
                <c:pt idx="8">
                  <c:v>9.79599999999956</c:v>
                </c:pt>
                <c:pt idx="9">
                  <c:v>9.66278571428528</c:v>
                </c:pt>
                <c:pt idx="10">
                  <c:v>9.53142857142814</c:v>
                </c:pt>
                <c:pt idx="11">
                  <c:v>9.40192857142815</c:v>
                </c:pt>
                <c:pt idx="12">
                  <c:v>9.2742857142853</c:v>
                </c:pt>
                <c:pt idx="13">
                  <c:v>9.14849999999959</c:v>
                </c:pt>
                <c:pt idx="14">
                  <c:v>9.02457142857102</c:v>
                </c:pt>
                <c:pt idx="15">
                  <c:v>8.9024999999996</c:v>
                </c:pt>
                <c:pt idx="16">
                  <c:v>8.78228571428531</c:v>
                </c:pt>
                <c:pt idx="17">
                  <c:v>8.66392857142818</c:v>
                </c:pt>
                <c:pt idx="18">
                  <c:v>8.54742857142818</c:v>
                </c:pt>
                <c:pt idx="19">
                  <c:v>8.43278571428533</c:v>
                </c:pt>
                <c:pt idx="20">
                  <c:v>8.31999999999962</c:v>
                </c:pt>
                <c:pt idx="21">
                  <c:v>8.20907142857105</c:v>
                </c:pt>
                <c:pt idx="22">
                  <c:v>8.09999999999963</c:v>
                </c:pt>
                <c:pt idx="23">
                  <c:v>7.99278571428535</c:v>
                </c:pt>
                <c:pt idx="24">
                  <c:v>7.88742857142821</c:v>
                </c:pt>
                <c:pt idx="25">
                  <c:v>7.78392857142821</c:v>
                </c:pt>
                <c:pt idx="26">
                  <c:v>7.68228571428536</c:v>
                </c:pt>
                <c:pt idx="27">
                  <c:v>7.58249999999965</c:v>
                </c:pt>
                <c:pt idx="28">
                  <c:v>7.48457142857109</c:v>
                </c:pt>
                <c:pt idx="29">
                  <c:v>7.38849999999966</c:v>
                </c:pt>
                <c:pt idx="30">
                  <c:v>7.29428571428538</c:v>
                </c:pt>
                <c:pt idx="31">
                  <c:v>7.20192857142824</c:v>
                </c:pt>
                <c:pt idx="32">
                  <c:v>7.11142857142825</c:v>
                </c:pt>
                <c:pt idx="33">
                  <c:v>7.0227857142854</c:v>
                </c:pt>
                <c:pt idx="34">
                  <c:v>6.93599999999969</c:v>
                </c:pt>
                <c:pt idx="35">
                  <c:v>6.85107142857112</c:v>
                </c:pt>
                <c:pt idx="36">
                  <c:v>6.7679999999997</c:v>
                </c:pt>
                <c:pt idx="37">
                  <c:v>6.68678571428542</c:v>
                </c:pt>
                <c:pt idx="38">
                  <c:v>6.60742857142828</c:v>
                </c:pt>
                <c:pt idx="39">
                  <c:v>6.52992857142828</c:v>
                </c:pt>
                <c:pt idx="40">
                  <c:v>6.45428571428543</c:v>
                </c:pt>
                <c:pt idx="41">
                  <c:v>6.38049999999972</c:v>
                </c:pt>
                <c:pt idx="42">
                  <c:v>6.30857142857115</c:v>
                </c:pt>
                <c:pt idx="43">
                  <c:v>6.23849999999973</c:v>
                </c:pt>
                <c:pt idx="44">
                  <c:v>6.17028571428545</c:v>
                </c:pt>
                <c:pt idx="45">
                  <c:v>6.10392857142831</c:v>
                </c:pt>
                <c:pt idx="46">
                  <c:v>6.03942857142831</c:v>
                </c:pt>
                <c:pt idx="47">
                  <c:v>5.97678571428546</c:v>
                </c:pt>
                <c:pt idx="48">
                  <c:v>5.91599999999975</c:v>
                </c:pt>
                <c:pt idx="49">
                  <c:v>5.85707142857119</c:v>
                </c:pt>
                <c:pt idx="50">
                  <c:v>5.79999999999976</c:v>
                </c:pt>
                <c:pt idx="51">
                  <c:v>5.74478571428548</c:v>
                </c:pt>
                <c:pt idx="52">
                  <c:v>5.69142857142834</c:v>
                </c:pt>
                <c:pt idx="53">
                  <c:v>5.63992857142836</c:v>
                </c:pt>
                <c:pt idx="54">
                  <c:v>5.5902857142855</c:v>
                </c:pt>
                <c:pt idx="55">
                  <c:v>5.5424999999998</c:v>
                </c:pt>
                <c:pt idx="56">
                  <c:v>5.49657142857123</c:v>
                </c:pt>
                <c:pt idx="57">
                  <c:v>5.4524999999998</c:v>
                </c:pt>
                <c:pt idx="58">
                  <c:v>5.41028571428552</c:v>
                </c:pt>
                <c:pt idx="59">
                  <c:v>5.36992857142838</c:v>
                </c:pt>
                <c:pt idx="60">
                  <c:v>5.33142857142839</c:v>
                </c:pt>
                <c:pt idx="61">
                  <c:v>5.29478571428554</c:v>
                </c:pt>
                <c:pt idx="62">
                  <c:v>5.25999999999983</c:v>
                </c:pt>
                <c:pt idx="63">
                  <c:v>5.22707142857126</c:v>
                </c:pt>
                <c:pt idx="64">
                  <c:v>5.19599999999983</c:v>
                </c:pt>
                <c:pt idx="65">
                  <c:v>5.16678571428555</c:v>
                </c:pt>
                <c:pt idx="66">
                  <c:v>5.13942857142841</c:v>
                </c:pt>
                <c:pt idx="67">
                  <c:v>5.11392857142842</c:v>
                </c:pt>
                <c:pt idx="68">
                  <c:v>5.09028571428557</c:v>
                </c:pt>
                <c:pt idx="69">
                  <c:v>5.06849999999985</c:v>
                </c:pt>
                <c:pt idx="70">
                  <c:v>5.04857142857129</c:v>
                </c:pt>
                <c:pt idx="71">
                  <c:v>5.03049999999986</c:v>
                </c:pt>
                <c:pt idx="72">
                  <c:v>5.01428571428558</c:v>
                </c:pt>
                <c:pt idx="73">
                  <c:v>4.99992857142845</c:v>
                </c:pt>
                <c:pt idx="74">
                  <c:v>4.98742857142845</c:v>
                </c:pt>
                <c:pt idx="75">
                  <c:v>4.9767857142856</c:v>
                </c:pt>
                <c:pt idx="76">
                  <c:v>4.96799999999988</c:v>
                </c:pt>
                <c:pt idx="77">
                  <c:v>4.96107142857132</c:v>
                </c:pt>
                <c:pt idx="78">
                  <c:v>4.9559999999999</c:v>
                </c:pt>
                <c:pt idx="79">
                  <c:v>4.95278571428561</c:v>
                </c:pt>
                <c:pt idx="80">
                  <c:v>4.95142857142848</c:v>
                </c:pt>
                <c:pt idx="81">
                  <c:v>4.95192857142848</c:v>
                </c:pt>
                <c:pt idx="82">
                  <c:v>4.95428571428563</c:v>
                </c:pt>
                <c:pt idx="83">
                  <c:v>4.95849999999992</c:v>
                </c:pt>
                <c:pt idx="84">
                  <c:v>4.96457142857135</c:v>
                </c:pt>
                <c:pt idx="85">
                  <c:v>4.97249999999993</c:v>
                </c:pt>
                <c:pt idx="86">
                  <c:v>4.98228571428565</c:v>
                </c:pt>
                <c:pt idx="87">
                  <c:v>4.99392857142851</c:v>
                </c:pt>
                <c:pt idx="88">
                  <c:v>5.00742857142851</c:v>
                </c:pt>
                <c:pt idx="89">
                  <c:v>5.02278571428566</c:v>
                </c:pt>
                <c:pt idx="90">
                  <c:v>5.03999999999995</c:v>
                </c:pt>
                <c:pt idx="91">
                  <c:v>5.05907142857138</c:v>
                </c:pt>
                <c:pt idx="92">
                  <c:v>5.07999999999996</c:v>
                </c:pt>
                <c:pt idx="93">
                  <c:v>5.10278571428568</c:v>
                </c:pt>
                <c:pt idx="94">
                  <c:v>5.12742857142854</c:v>
                </c:pt>
                <c:pt idx="95">
                  <c:v>5.15392857142854</c:v>
                </c:pt>
                <c:pt idx="96">
                  <c:v>5.18228571428569</c:v>
                </c:pt>
                <c:pt idx="97">
                  <c:v>5.21249999999998</c:v>
                </c:pt>
                <c:pt idx="98">
                  <c:v>5.24457142857141</c:v>
                </c:pt>
                <c:pt idx="99">
                  <c:v>5.27849999999999</c:v>
                </c:pt>
                <c:pt idx="100">
                  <c:v>5.31428571428571</c:v>
                </c:pt>
                <c:pt idx="101">
                  <c:v>5.35192857142857</c:v>
                </c:pt>
                <c:pt idx="102">
                  <c:v>5.39142857142857</c:v>
                </c:pt>
                <c:pt idx="103">
                  <c:v>5.43278571428572</c:v>
                </c:pt>
                <c:pt idx="104">
                  <c:v>5.47600000000001</c:v>
                </c:pt>
                <c:pt idx="105">
                  <c:v>5.52107142857144</c:v>
                </c:pt>
                <c:pt idx="106">
                  <c:v>5.56800000000002</c:v>
                </c:pt>
                <c:pt idx="107">
                  <c:v>5.61678571428574</c:v>
                </c:pt>
                <c:pt idx="108">
                  <c:v>5.6674285714286</c:v>
                </c:pt>
                <c:pt idx="109">
                  <c:v>5.71992857142861</c:v>
                </c:pt>
                <c:pt idx="110">
                  <c:v>5.77428571428575</c:v>
                </c:pt>
                <c:pt idx="111">
                  <c:v>5.83050000000004</c:v>
                </c:pt>
                <c:pt idx="112">
                  <c:v>5.88857142857146</c:v>
                </c:pt>
                <c:pt idx="113">
                  <c:v>5.94850000000004</c:v>
                </c:pt>
                <c:pt idx="114">
                  <c:v>6.01028571428575</c:v>
                </c:pt>
                <c:pt idx="115">
                  <c:v>6.07392857142862</c:v>
                </c:pt>
                <c:pt idx="116">
                  <c:v>6.13942857142862</c:v>
                </c:pt>
                <c:pt idx="117">
                  <c:v>6.20678571428577</c:v>
                </c:pt>
                <c:pt idx="118">
                  <c:v>6.27600000000006</c:v>
                </c:pt>
                <c:pt idx="119">
                  <c:v>6.34707142857149</c:v>
                </c:pt>
                <c:pt idx="120">
                  <c:v>6.42000000000007</c:v>
                </c:pt>
                <c:pt idx="121">
                  <c:v>6.49478571428578</c:v>
                </c:pt>
                <c:pt idx="122">
                  <c:v>6.57142857142864</c:v>
                </c:pt>
                <c:pt idx="123">
                  <c:v>6.64992857142865</c:v>
                </c:pt>
                <c:pt idx="124">
                  <c:v>6.7302857142858</c:v>
                </c:pt>
                <c:pt idx="125">
                  <c:v>6.81250000000009</c:v>
                </c:pt>
                <c:pt idx="126">
                  <c:v>6.89657142857152</c:v>
                </c:pt>
                <c:pt idx="127">
                  <c:v>6.98250000000009</c:v>
                </c:pt>
                <c:pt idx="128">
                  <c:v>7.07028571428581</c:v>
                </c:pt>
                <c:pt idx="129">
                  <c:v>7.15992857142867</c:v>
                </c:pt>
                <c:pt idx="130">
                  <c:v>7.25142857142868</c:v>
                </c:pt>
                <c:pt idx="131">
                  <c:v>7.34478571428582</c:v>
                </c:pt>
                <c:pt idx="132">
                  <c:v>7.44000000000012</c:v>
                </c:pt>
                <c:pt idx="133">
                  <c:v>7.53707142857154</c:v>
                </c:pt>
                <c:pt idx="134">
                  <c:v>7.63600000000012</c:v>
                </c:pt>
                <c:pt idx="135">
                  <c:v>7.73678571428584</c:v>
                </c:pt>
                <c:pt idx="136">
                  <c:v>7.8394285714287</c:v>
                </c:pt>
                <c:pt idx="137">
                  <c:v>7.94392857142871</c:v>
                </c:pt>
                <c:pt idx="138">
                  <c:v>8.05028571428585</c:v>
                </c:pt>
                <c:pt idx="139">
                  <c:v>8.15850000000014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'Расчет МНК'!$C$3</c:f>
              <c:strCache>
                <c:ptCount val="1"/>
                <c:pt idx="0">
                  <c:v>y, шт.</c:v>
                </c:pt>
              </c:strCache>
            </c:strRef>
          </c:tx>
          <c:spPr>
            <a:solidFill>
              <a:srgbClr val="b85c00"/>
            </a:solidFill>
            <a:ln w="28800">
              <a:solidFill>
                <a:srgbClr val="b85c0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ru-RU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'Расчет МНК'!$B$4:$B$9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'Расчет МНК'!$C$4:$C$9</c:f>
              <c:numCache>
                <c:formatCode>General</c:formatCode>
                <c:ptCount val="6"/>
                <c:pt idx="0">
                  <c:v>11.5</c:v>
                </c:pt>
                <c:pt idx="1">
                  <c:v>7.3</c:v>
                </c:pt>
                <c:pt idx="2">
                  <c:v>6.5</c:v>
                </c:pt>
                <c:pt idx="3">
                  <c:v>5.6</c:v>
                </c:pt>
                <c:pt idx="4">
                  <c:v>5.5</c:v>
                </c:pt>
                <c:pt idx="5">
                  <c:v>4.9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Прогноз!$C$19</c:f>
              <c:strCache>
                <c:ptCount val="1"/>
                <c:pt idx="0">
                  <c:v>ŷ7</c:v>
                </c:pt>
              </c:strCache>
            </c:strRef>
          </c:tx>
          <c:spPr>
            <a:solidFill>
              <a:srgbClr val="000000"/>
            </a:solidFill>
            <a:ln w="28800">
              <a:solidFill>
                <a:srgbClr val="000000"/>
              </a:solidFill>
              <a:round/>
            </a:ln>
          </c:spPr>
          <c:marker>
            <c:symbol val="x"/>
            <c:size val="8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lang="ru-RU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Прогноз!$B$20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Прогноз!$C$20</c:f>
              <c:numCache>
                <c:formatCode>General</c:formatCode>
                <c:ptCount val="1"/>
                <c:pt idx="0">
                  <c:v>6.42000000000007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Прогноз!$E$19</c:f>
              <c:strCache>
                <c:ptCount val="1"/>
                <c:pt idx="0">
                  <c:v>ŷ7+Δ</c:v>
                </c:pt>
              </c:strCache>
            </c:strRef>
          </c:tx>
          <c:spPr>
            <a:solidFill>
              <a:srgbClr val="443205"/>
            </a:solidFill>
            <a:ln w="28800">
              <a:solidFill>
                <a:srgbClr val="443205"/>
              </a:solidFill>
              <a:round/>
            </a:ln>
          </c:spPr>
          <c:marker>
            <c:symbol val="triangle"/>
            <c:size val="8"/>
            <c:spPr>
              <a:solidFill>
                <a:srgbClr val="443205"/>
              </a:solidFill>
            </c:spPr>
          </c:marker>
          <c:dLbls>
            <c:txPr>
              <a:bodyPr wrap="none"/>
              <a:lstStyle/>
              <a:p>
                <a:pPr>
                  <a:defRPr b="0" lang="ru-RU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Прогноз!$D$20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Прогноз!$E$20</c:f>
              <c:numCache>
                <c:formatCode>General</c:formatCode>
                <c:ptCount val="1"/>
                <c:pt idx="0">
                  <c:v>11.7344239600019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Прогноз!$G$19</c:f>
              <c:strCache>
                <c:ptCount val="1"/>
                <c:pt idx="0">
                  <c:v>ŷ7-Δ</c:v>
                </c:pt>
              </c:strCache>
            </c:strRef>
          </c:tx>
          <c:spPr>
            <a:solidFill>
              <a:srgbClr val="472702"/>
            </a:solidFill>
            <a:ln w="28800">
              <a:solidFill>
                <a:srgbClr val="472702"/>
              </a:solidFill>
              <a:round/>
            </a:ln>
          </c:spPr>
          <c:marker>
            <c:symbol val="triangle"/>
            <c:size val="8"/>
            <c:spPr>
              <a:solidFill>
                <a:srgbClr val="472702"/>
              </a:solidFill>
            </c:spPr>
          </c:marker>
          <c:dLbls>
            <c:txPr>
              <a:bodyPr wrap="none"/>
              <a:lstStyle/>
              <a:p>
                <a:pPr>
                  <a:defRPr b="0" lang="ru-RU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Прогноз!$F$20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Прогноз!$G$20</c:f>
              <c:numCache>
                <c:formatCode>General</c:formatCode>
                <c:ptCount val="1"/>
                <c:pt idx="0">
                  <c:v>1.10557603999821</c:v>
                </c:pt>
              </c:numCache>
            </c:numRef>
          </c:yVal>
          <c:smooth val="0"/>
        </c:ser>
        <c:axId val="54097214"/>
        <c:axId val="87850643"/>
      </c:scatterChart>
      <c:valAx>
        <c:axId val="5409721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ru-RU" sz="900" spc="-1" strike="noStrike">
                    <a:latin typeface="Times New Roman"/>
                  </a:defRPr>
                </a:pPr>
                <a:r>
                  <a:rPr b="0" lang="ru-RU" sz="900" spc="-1" strike="noStrike">
                    <a:latin typeface="Times New Roman"/>
                  </a:rPr>
                  <a:t>t, год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ru-RU" sz="1000" spc="-1" strike="noStrike">
                <a:latin typeface="Times New Roman"/>
              </a:defRPr>
            </a:pPr>
          </a:p>
        </c:txPr>
        <c:crossAx val="87850643"/>
        <c:crosses val="autoZero"/>
        <c:crossBetween val="midCat"/>
      </c:valAx>
      <c:valAx>
        <c:axId val="8785064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ru-RU" sz="900" spc="-1" strike="noStrike">
                    <a:latin typeface="Times New Roman"/>
                  </a:defRPr>
                </a:pPr>
                <a:r>
                  <a:rPr b="0" lang="ru-RU" sz="900" spc="-1" strike="noStrike">
                    <a:latin typeface="Times New Roman"/>
                  </a:rPr>
                  <a:t>y, шт.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ru-RU" sz="1000" spc="-1" strike="noStrike">
                <a:latin typeface="Times New Roman"/>
              </a:defRPr>
            </a:pPr>
          </a:p>
        </c:txPr>
        <c:crossAx val="54097214"/>
        <c:crosses val="autoZero"/>
        <c:crossBetween val="midCat"/>
      </c:valAx>
      <c:spPr>
        <a:blipFill rotWithShape="0">
          <a:blip r:embed="rId1"/>
          <a:tile/>
        </a:blipFill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ru-RU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147960</xdr:colOff>
      <xdr:row>0</xdr:row>
      <xdr:rowOff>62280</xdr:rowOff>
    </xdr:from>
    <xdr:to>
      <xdr:col>13</xdr:col>
      <xdr:colOff>615960</xdr:colOff>
      <xdr:row>51</xdr:row>
      <xdr:rowOff>100080</xdr:rowOff>
    </xdr:to>
    <xdr:graphicFrame>
      <xdr:nvGraphicFramePr>
        <xdr:cNvPr id="0" name=""/>
        <xdr:cNvGraphicFramePr/>
      </xdr:nvGraphicFramePr>
      <xdr:xfrm>
        <a:off x="5837400" y="62280"/>
        <a:ext cx="5344920" cy="832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65160</xdr:colOff>
      <xdr:row>0</xdr:row>
      <xdr:rowOff>0</xdr:rowOff>
    </xdr:from>
    <xdr:to>
      <xdr:col>13</xdr:col>
      <xdr:colOff>734400</xdr:colOff>
      <xdr:row>52</xdr:row>
      <xdr:rowOff>65520</xdr:rowOff>
    </xdr:to>
    <xdr:graphicFrame>
      <xdr:nvGraphicFramePr>
        <xdr:cNvPr id="1" name=""/>
        <xdr:cNvGraphicFramePr/>
      </xdr:nvGraphicFramePr>
      <xdr:xfrm>
        <a:off x="5754600" y="0"/>
        <a:ext cx="5546160" cy="8518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3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8" min="2" style="0" width="7.64"/>
  </cols>
  <sheetData>
    <row r="2" customFormat="false" ht="12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B3" s="2" t="s">
        <v>1</v>
      </c>
      <c r="C3" s="2" t="n">
        <v>1</v>
      </c>
      <c r="D3" s="2" t="n">
        <v>2</v>
      </c>
      <c r="E3" s="2" t="n">
        <v>3</v>
      </c>
      <c r="F3" s="2" t="n">
        <v>4</v>
      </c>
      <c r="G3" s="2" t="n">
        <v>5</v>
      </c>
      <c r="H3" s="2" t="n">
        <v>6</v>
      </c>
    </row>
    <row r="4" customFormat="false" ht="12.8" hidden="false" customHeight="false" outlineLevel="0" collapsed="false">
      <c r="B4" s="2" t="s">
        <v>2</v>
      </c>
      <c r="C4" s="2" t="n">
        <v>11.5</v>
      </c>
      <c r="D4" s="2" t="n">
        <v>7.3</v>
      </c>
      <c r="E4" s="2" t="n">
        <v>6.5</v>
      </c>
      <c r="F4" s="2" t="n">
        <v>5.6</v>
      </c>
      <c r="G4" s="2" t="n">
        <v>5.5</v>
      </c>
      <c r="H4" s="2" t="n">
        <v>4.9</v>
      </c>
    </row>
  </sheetData>
  <mergeCells count="1">
    <mergeCell ref="B2:H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3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.38"/>
    <col collapsed="false" customWidth="true" hidden="false" outlineLevel="0" max="6" min="2" style="3" width="7.64"/>
    <col collapsed="false" customWidth="true" hidden="false" outlineLevel="0" max="7" min="7" style="3" width="8.13"/>
    <col collapsed="false" customWidth="true" hidden="false" outlineLevel="0" max="10" min="8" style="3" width="7.65"/>
    <col collapsed="false" customWidth="false" hidden="false" outlineLevel="0" max="1024" min="11" style="3" width="11.52"/>
  </cols>
  <sheetData>
    <row r="2" customFormat="false" ht="12.8" hidden="false" customHeight="false" outlineLevel="0" collapsed="false">
      <c r="B2" s="4" t="s">
        <v>3</v>
      </c>
      <c r="C2" s="4"/>
      <c r="D2" s="4"/>
      <c r="E2" s="4"/>
      <c r="F2" s="4"/>
      <c r="G2" s="4"/>
      <c r="H2" s="4"/>
      <c r="I2" s="4"/>
      <c r="J2" s="4"/>
      <c r="L2" s="0"/>
      <c r="M2" s="0"/>
    </row>
    <row r="3" customFormat="false" ht="12.8" hidden="false" customHeight="false" outlineLevel="0" collapsed="false">
      <c r="B3" s="2" t="s">
        <v>1</v>
      </c>
      <c r="C3" s="2" t="s">
        <v>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L3" s="0"/>
      <c r="M3" s="0"/>
    </row>
    <row r="4" customFormat="false" ht="12.8" hidden="false" customHeight="false" outlineLevel="0" collapsed="false">
      <c r="B4" s="2" t="n">
        <f aca="false">'Исходные данные'!C3</f>
        <v>1</v>
      </c>
      <c r="C4" s="2" t="n">
        <f aca="false">'Исходные данные'!C4</f>
        <v>11.5</v>
      </c>
      <c r="D4" s="5" t="n">
        <f aca="false">B4</f>
        <v>1</v>
      </c>
      <c r="E4" s="5" t="n">
        <f aca="false">B4^2</f>
        <v>1</v>
      </c>
      <c r="F4" s="5" t="n">
        <f aca="false">B4^3</f>
        <v>1</v>
      </c>
      <c r="G4" s="5" t="n">
        <f aca="false">B4^4</f>
        <v>1</v>
      </c>
      <c r="H4" s="5" t="n">
        <f aca="false">C4</f>
        <v>11.5</v>
      </c>
      <c r="I4" s="5" t="n">
        <f aca="false">C4*B4</f>
        <v>11.5</v>
      </c>
      <c r="J4" s="5" t="n">
        <f aca="false">C4*B4*B4</f>
        <v>11.5</v>
      </c>
      <c r="L4" s="0"/>
      <c r="M4" s="0"/>
    </row>
    <row r="5" customFormat="false" ht="12.8" hidden="false" customHeight="false" outlineLevel="0" collapsed="false">
      <c r="B5" s="2" t="n">
        <f aca="false">'Исходные данные'!D3</f>
        <v>2</v>
      </c>
      <c r="C5" s="2" t="n">
        <f aca="false">'Исходные данные'!D4</f>
        <v>7.3</v>
      </c>
      <c r="D5" s="5" t="n">
        <f aca="false">B5</f>
        <v>2</v>
      </c>
      <c r="E5" s="5" t="n">
        <f aca="false">B5^2</f>
        <v>4</v>
      </c>
      <c r="F5" s="5" t="n">
        <f aca="false">B5^3</f>
        <v>8</v>
      </c>
      <c r="G5" s="5" t="n">
        <f aca="false">B5^4</f>
        <v>16</v>
      </c>
      <c r="H5" s="5" t="n">
        <f aca="false">C5</f>
        <v>7.3</v>
      </c>
      <c r="I5" s="5" t="n">
        <f aca="false">C5*B5</f>
        <v>14.6</v>
      </c>
      <c r="J5" s="5" t="n">
        <f aca="false">C5*B5*B5</f>
        <v>29.2</v>
      </c>
      <c r="L5" s="0"/>
      <c r="M5" s="0"/>
    </row>
    <row r="6" customFormat="false" ht="12.8" hidden="false" customHeight="false" outlineLevel="0" collapsed="false">
      <c r="B6" s="2" t="n">
        <f aca="false">'Исходные данные'!E3</f>
        <v>3</v>
      </c>
      <c r="C6" s="2" t="n">
        <f aca="false">'Исходные данные'!E4</f>
        <v>6.5</v>
      </c>
      <c r="D6" s="5" t="n">
        <f aca="false">B6</f>
        <v>3</v>
      </c>
      <c r="E6" s="5" t="n">
        <f aca="false">B6^2</f>
        <v>9</v>
      </c>
      <c r="F6" s="5" t="n">
        <f aca="false">B6^3</f>
        <v>27</v>
      </c>
      <c r="G6" s="5" t="n">
        <f aca="false">B6^4</f>
        <v>81</v>
      </c>
      <c r="H6" s="5" t="n">
        <f aca="false">C6</f>
        <v>6.5</v>
      </c>
      <c r="I6" s="5" t="n">
        <f aca="false">C6*B6</f>
        <v>19.5</v>
      </c>
      <c r="J6" s="5" t="n">
        <f aca="false">C6*B6*B6</f>
        <v>58.5</v>
      </c>
    </row>
    <row r="7" customFormat="false" ht="12.8" hidden="false" customHeight="false" outlineLevel="0" collapsed="false">
      <c r="B7" s="2" t="n">
        <f aca="false">'Исходные данные'!F3</f>
        <v>4</v>
      </c>
      <c r="C7" s="2" t="n">
        <f aca="false">'Исходные данные'!F4</f>
        <v>5.6</v>
      </c>
      <c r="D7" s="5" t="n">
        <f aca="false">B7</f>
        <v>4</v>
      </c>
      <c r="E7" s="5" t="n">
        <f aca="false">B7^2</f>
        <v>16</v>
      </c>
      <c r="F7" s="5" t="n">
        <f aca="false">B7^3</f>
        <v>64</v>
      </c>
      <c r="G7" s="5" t="n">
        <f aca="false">B7^4</f>
        <v>256</v>
      </c>
      <c r="H7" s="5" t="n">
        <f aca="false">C7</f>
        <v>5.6</v>
      </c>
      <c r="I7" s="5" t="n">
        <f aca="false">C7*B7</f>
        <v>22.4</v>
      </c>
      <c r="J7" s="5" t="n">
        <f aca="false">C7*B7*B7</f>
        <v>89.6</v>
      </c>
    </row>
    <row r="8" customFormat="false" ht="12.8" hidden="false" customHeight="false" outlineLevel="0" collapsed="false">
      <c r="B8" s="2" t="n">
        <f aca="false">'Исходные данные'!G3</f>
        <v>5</v>
      </c>
      <c r="C8" s="2" t="n">
        <f aca="false">'Исходные данные'!G4</f>
        <v>5.5</v>
      </c>
      <c r="D8" s="5" t="n">
        <f aca="false">B8</f>
        <v>5</v>
      </c>
      <c r="E8" s="5" t="n">
        <f aca="false">B8^2</f>
        <v>25</v>
      </c>
      <c r="F8" s="5" t="n">
        <f aca="false">B8^3</f>
        <v>125</v>
      </c>
      <c r="G8" s="5" t="n">
        <f aca="false">B8^4</f>
        <v>625</v>
      </c>
      <c r="H8" s="5" t="n">
        <f aca="false">C8</f>
        <v>5.5</v>
      </c>
      <c r="I8" s="5" t="n">
        <f aca="false">C8*B8</f>
        <v>27.5</v>
      </c>
      <c r="J8" s="5" t="n">
        <f aca="false">C8*B8*B8</f>
        <v>137.5</v>
      </c>
    </row>
    <row r="9" customFormat="false" ht="12.8" hidden="false" customHeight="false" outlineLevel="0" collapsed="false">
      <c r="B9" s="2" t="n">
        <f aca="false">'Исходные данные'!H3</f>
        <v>6</v>
      </c>
      <c r="C9" s="2" t="n">
        <f aca="false">'Исходные данные'!H4</f>
        <v>4.9</v>
      </c>
      <c r="D9" s="5" t="n">
        <f aca="false">B9</f>
        <v>6</v>
      </c>
      <c r="E9" s="5" t="n">
        <f aca="false">B9^2</f>
        <v>36</v>
      </c>
      <c r="F9" s="5" t="n">
        <f aca="false">B9^3</f>
        <v>216</v>
      </c>
      <c r="G9" s="5" t="n">
        <f aca="false">B9^4</f>
        <v>1296</v>
      </c>
      <c r="H9" s="5" t="n">
        <f aca="false">C9</f>
        <v>4.9</v>
      </c>
      <c r="I9" s="5" t="n">
        <f aca="false">C9*B9</f>
        <v>29.4</v>
      </c>
      <c r="J9" s="5" t="n">
        <f aca="false">C9*B9*B9</f>
        <v>176.4</v>
      </c>
    </row>
    <row r="10" customFormat="false" ht="12.8" hidden="false" customHeight="false" outlineLevel="0" collapsed="false">
      <c r="B10" s="6" t="s">
        <v>11</v>
      </c>
      <c r="C10" s="6"/>
      <c r="D10" s="5" t="s">
        <v>12</v>
      </c>
      <c r="E10" s="5" t="s">
        <v>13</v>
      </c>
      <c r="F10" s="5" t="s">
        <v>14</v>
      </c>
      <c r="G10" s="5" t="s">
        <v>15</v>
      </c>
      <c r="H10" s="7" t="s">
        <v>16</v>
      </c>
      <c r="I10" s="7" t="s">
        <v>17</v>
      </c>
      <c r="J10" s="7" t="s">
        <v>18</v>
      </c>
    </row>
    <row r="11" customFormat="false" ht="12.8" hidden="false" customHeight="false" outlineLevel="0" collapsed="false">
      <c r="B11" s="6" t="s">
        <v>19</v>
      </c>
      <c r="C11" s="6"/>
      <c r="D11" s="5" t="n">
        <f aca="false">SUM(D4:D9)</f>
        <v>21</v>
      </c>
      <c r="E11" s="5" t="n">
        <f aca="false">SUM(E4:E9)</f>
        <v>91</v>
      </c>
      <c r="F11" s="5" t="n">
        <f aca="false">SUM(F4:F9)</f>
        <v>441</v>
      </c>
      <c r="G11" s="5" t="n">
        <f aca="false">SUM(G4:G9)</f>
        <v>2275</v>
      </c>
      <c r="H11" s="5" t="n">
        <f aca="false">SUM(H4:H9)</f>
        <v>41.3</v>
      </c>
      <c r="I11" s="5" t="n">
        <f aca="false">SUM(I4:I9)</f>
        <v>124.9</v>
      </c>
      <c r="J11" s="5" t="n">
        <f aca="false">SUM(J4:J9)</f>
        <v>502.7</v>
      </c>
    </row>
    <row r="13" customFormat="false" ht="12.8" hidden="false" customHeight="false" outlineLevel="0" collapsed="false">
      <c r="B13" s="1" t="s">
        <v>20</v>
      </c>
      <c r="C13" s="1"/>
    </row>
    <row r="14" customFormat="false" ht="12.8" hidden="false" customHeight="false" outlineLevel="0" collapsed="false">
      <c r="B14" s="1"/>
      <c r="C14" s="1"/>
    </row>
    <row r="15" customFormat="false" ht="12.8" hidden="false" customHeight="false" outlineLevel="0" collapsed="false">
      <c r="B15" s="1"/>
      <c r="C15" s="1"/>
    </row>
    <row r="16" customFormat="false" ht="12.8" hidden="false" customHeight="false" outlineLevel="0" collapsed="false">
      <c r="B16" s="1"/>
      <c r="C16" s="1"/>
    </row>
  </sheetData>
  <mergeCells count="5">
    <mergeCell ref="B2:J2"/>
    <mergeCell ref="B10:C10"/>
    <mergeCell ref="B11:C11"/>
    <mergeCell ref="B13:C13"/>
    <mergeCell ref="B14:C1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1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3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8" min="2" style="3" width="5.1"/>
    <col collapsed="false" customWidth="false" hidden="false" outlineLevel="0" max="9" min="9" style="3" width="11.52"/>
    <col collapsed="false" customWidth="true" hidden="false" outlineLevel="0" max="10" min="10" style="3" width="8.79"/>
    <col collapsed="false" customWidth="false" hidden="false" outlineLevel="0" max="1024" min="11" style="3" width="11.52"/>
  </cols>
  <sheetData>
    <row r="2" customFormat="false" ht="12.8" hidden="false" customHeight="false" outlineLevel="0" collapsed="false">
      <c r="B2" s="1" t="s">
        <v>21</v>
      </c>
      <c r="C2" s="1"/>
      <c r="D2" s="1"/>
      <c r="E2" s="1"/>
      <c r="F2" s="1"/>
      <c r="G2" s="1"/>
      <c r="H2" s="1"/>
    </row>
    <row r="4" customFormat="false" ht="12.8" hidden="false" customHeight="false" outlineLevel="0" collapsed="false">
      <c r="B4" s="8" t="s">
        <v>22</v>
      </c>
      <c r="C4" s="9" t="n">
        <v>6</v>
      </c>
      <c r="D4" s="10" t="s">
        <v>12</v>
      </c>
      <c r="E4" s="11" t="s">
        <v>13</v>
      </c>
      <c r="F4" s="8" t="s">
        <v>23</v>
      </c>
      <c r="G4" s="12" t="n">
        <f aca="false">(6*'Расчет МНК'!E11*'Расчет МНК'!G11+'Расчет МНК'!D11*'Расчет МНК'!F11*'Расчет МНК'!E11+'Расчет МНК'!E11*'Расчет МНК'!D11*'Расчет МНК'!F11)-('Расчет МНК'!E11^3+6*'Расчет МНК'!F11^2+'Расчет МНК'!D11^2*'Расчет МНК'!G11)</f>
        <v>3920</v>
      </c>
      <c r="H4" s="12"/>
      <c r="I4" s="10"/>
      <c r="J4" s="13" t="s">
        <v>24</v>
      </c>
      <c r="K4" s="14" t="n">
        <f aca="false">G8/G4</f>
        <v>14.2799999999994</v>
      </c>
      <c r="N4" s="0"/>
      <c r="O4" s="0"/>
    </row>
    <row r="5" customFormat="false" ht="12.8" hidden="false" customHeight="false" outlineLevel="0" collapsed="false">
      <c r="B5" s="8"/>
      <c r="C5" s="9" t="s">
        <v>12</v>
      </c>
      <c r="D5" s="15" t="s">
        <v>13</v>
      </c>
      <c r="E5" s="11" t="s">
        <v>14</v>
      </c>
      <c r="F5" s="8"/>
      <c r="G5" s="12"/>
      <c r="H5" s="12"/>
      <c r="I5" s="10"/>
      <c r="J5" s="13" t="s">
        <v>25</v>
      </c>
      <c r="K5" s="14" t="n">
        <f aca="false">G12/G4</f>
        <v>-3.72285714285705</v>
      </c>
      <c r="N5" s="0"/>
      <c r="O5" s="0"/>
    </row>
    <row r="6" customFormat="false" ht="12.8" hidden="false" customHeight="false" outlineLevel="0" collapsed="false">
      <c r="B6" s="8"/>
      <c r="C6" s="16" t="s">
        <v>13</v>
      </c>
      <c r="D6" s="15" t="s">
        <v>14</v>
      </c>
      <c r="E6" s="11" t="s">
        <v>15</v>
      </c>
      <c r="F6" s="8"/>
      <c r="G6" s="12"/>
      <c r="H6" s="12"/>
      <c r="I6" s="10"/>
      <c r="J6" s="13" t="s">
        <v>26</v>
      </c>
      <c r="K6" s="14" t="n">
        <f aca="false">G16/G4</f>
        <v>0.371428571428571</v>
      </c>
      <c r="N6" s="0"/>
      <c r="O6" s="0"/>
    </row>
    <row r="7" customFormat="false" ht="12.8" hidden="false" customHeight="false" outlineLevel="0" collapsed="false">
      <c r="G7" s="17"/>
      <c r="H7" s="17"/>
    </row>
    <row r="8" customFormat="false" ht="12.8" hidden="false" customHeight="false" outlineLevel="0" collapsed="false">
      <c r="B8" s="8" t="s">
        <v>27</v>
      </c>
      <c r="C8" s="16" t="s">
        <v>16</v>
      </c>
      <c r="D8" s="10" t="s">
        <v>12</v>
      </c>
      <c r="E8" s="11" t="s">
        <v>13</v>
      </c>
      <c r="F8" s="8" t="s">
        <v>28</v>
      </c>
      <c r="G8" s="12" t="n">
        <f aca="false">('Расчет МНК'!H11*'Расчет МНК'!E11*'Расчет МНК'!G11+'Расчет МНК'!D11*'Расчет МНК'!F11*'Расчет МНК'!J11+'Расчет МНК'!E11*'Расчет МНК'!I11*'Расчет МНК'!F11)-('Расчет МНК'!E11^2*'Расчет МНК'!J11+'Расчет МНК'!H11*'Расчет МНК'!F11^2+'Расчет МНК'!D11*'Расчет МНК'!I11*'Расчет МНК'!G11)</f>
        <v>55977.5999999978</v>
      </c>
      <c r="H8" s="12"/>
    </row>
    <row r="9" customFormat="false" ht="12.8" hidden="false" customHeight="false" outlineLevel="0" collapsed="false">
      <c r="B9" s="8"/>
      <c r="C9" s="16" t="s">
        <v>17</v>
      </c>
      <c r="D9" s="15" t="s">
        <v>13</v>
      </c>
      <c r="E9" s="11" t="s">
        <v>14</v>
      </c>
      <c r="F9" s="8"/>
      <c r="G9" s="12"/>
      <c r="H9" s="12"/>
    </row>
    <row r="10" customFormat="false" ht="12.8" hidden="false" customHeight="false" outlineLevel="0" collapsed="false">
      <c r="B10" s="8"/>
      <c r="C10" s="16" t="s">
        <v>18</v>
      </c>
      <c r="D10" s="15" t="s">
        <v>14</v>
      </c>
      <c r="E10" s="11" t="s">
        <v>15</v>
      </c>
      <c r="F10" s="8"/>
      <c r="G10" s="12"/>
      <c r="H10" s="12"/>
    </row>
    <row r="11" customFormat="false" ht="12.8" hidden="false" customHeight="false" outlineLevel="0" collapsed="false">
      <c r="G11" s="17"/>
      <c r="H11" s="17"/>
    </row>
    <row r="12" customFormat="false" ht="12.8" hidden="false" customHeight="false" outlineLevel="0" collapsed="false">
      <c r="B12" s="8" t="s">
        <v>29</v>
      </c>
      <c r="C12" s="9" t="n">
        <v>6</v>
      </c>
      <c r="D12" s="15" t="s">
        <v>16</v>
      </c>
      <c r="E12" s="11" t="s">
        <v>13</v>
      </c>
      <c r="F12" s="8" t="s">
        <v>23</v>
      </c>
      <c r="G12" s="12" t="n">
        <f aca="false">(6*'Расчет МНК'!I11*'Расчет МНК'!G11+'Расчет МНК'!H11*'Расчет МНК'!F11*'Расчет МНК'!E11+'Расчет МНК'!E11*'Расчет МНК'!D11*'Расчет МНК'!J11)-('Расчет МНК'!E11^2*'Расчет МНК'!I11+6*'Расчет МНК'!F11*'Расчет МНК'!J11+'Расчет МНК'!D11*'Расчет МНК'!H11*'Расчет МНК'!G11)</f>
        <v>-14593.5999999996</v>
      </c>
      <c r="H12" s="12"/>
    </row>
    <row r="13" customFormat="false" ht="12.8" hidden="false" customHeight="false" outlineLevel="0" collapsed="false">
      <c r="B13" s="8"/>
      <c r="C13" s="9" t="s">
        <v>12</v>
      </c>
      <c r="D13" s="15" t="s">
        <v>17</v>
      </c>
      <c r="E13" s="11" t="s">
        <v>14</v>
      </c>
      <c r="F13" s="8"/>
      <c r="G13" s="12"/>
      <c r="H13" s="12"/>
    </row>
    <row r="14" customFormat="false" ht="12.8" hidden="false" customHeight="false" outlineLevel="0" collapsed="false">
      <c r="B14" s="8"/>
      <c r="C14" s="16" t="s">
        <v>13</v>
      </c>
      <c r="D14" s="15" t="s">
        <v>18</v>
      </c>
      <c r="E14" s="11" t="s">
        <v>15</v>
      </c>
      <c r="F14" s="8"/>
      <c r="G14" s="8"/>
      <c r="H14" s="12"/>
    </row>
    <row r="16" customFormat="false" ht="12.8" hidden="false" customHeight="false" outlineLevel="0" collapsed="false">
      <c r="B16" s="8" t="s">
        <v>30</v>
      </c>
      <c r="C16" s="9" t="n">
        <v>6</v>
      </c>
      <c r="D16" s="10" t="s">
        <v>12</v>
      </c>
      <c r="E16" s="11" t="s">
        <v>16</v>
      </c>
      <c r="F16" s="8" t="s">
        <v>23</v>
      </c>
      <c r="G16" s="18" t="n">
        <f aca="false">(6*'Расчет МНК'!E11*'Расчет МНК'!J11+'Расчет МНК'!D11*'Расчет МНК'!I11*'Расчет МНК'!E11+'Расчет МНК'!H11*'Расчет МНК'!D11*'Расчет МНК'!F11)-('Расчет МНК'!H11*'Расчет МНК'!E11^2+6*'Расчет МНК'!I11*'Расчет МНК'!F11+'Расчет МНК'!D11^2*'Расчет МНК'!J11)</f>
        <v>1456</v>
      </c>
      <c r="H16" s="18"/>
    </row>
    <row r="17" customFormat="false" ht="12.8" hidden="false" customHeight="false" outlineLevel="0" collapsed="false">
      <c r="B17" s="8"/>
      <c r="C17" s="9" t="s">
        <v>12</v>
      </c>
      <c r="D17" s="15" t="s">
        <v>13</v>
      </c>
      <c r="E17" s="11" t="s">
        <v>17</v>
      </c>
      <c r="F17" s="8"/>
      <c r="G17" s="8"/>
      <c r="H17" s="18"/>
    </row>
    <row r="18" customFormat="false" ht="12.8" hidden="false" customHeight="false" outlineLevel="0" collapsed="false">
      <c r="B18" s="8"/>
      <c r="C18" s="16" t="s">
        <v>13</v>
      </c>
      <c r="D18" s="15" t="s">
        <v>14</v>
      </c>
      <c r="E18" s="11" t="s">
        <v>18</v>
      </c>
      <c r="F18" s="8"/>
      <c r="G18" s="8"/>
      <c r="H18" s="18"/>
    </row>
  </sheetData>
  <mergeCells count="13">
    <mergeCell ref="B2:H2"/>
    <mergeCell ref="B4:B6"/>
    <mergeCell ref="F4:F6"/>
    <mergeCell ref="G4:H6"/>
    <mergeCell ref="B8:B10"/>
    <mergeCell ref="F8:F10"/>
    <mergeCell ref="G8:H10"/>
    <mergeCell ref="B12:B14"/>
    <mergeCell ref="F12:F14"/>
    <mergeCell ref="G12:H14"/>
    <mergeCell ref="B16:B18"/>
    <mergeCell ref="F16:F18"/>
    <mergeCell ref="G16:H1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14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3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9" width="11.52"/>
  </cols>
  <sheetData>
    <row r="2" customFormat="false" ht="12.8" hidden="false" customHeight="false" outlineLevel="0" collapsed="false">
      <c r="B2" s="20" t="s">
        <v>31</v>
      </c>
      <c r="C2" s="20"/>
      <c r="D2" s="20"/>
      <c r="E2" s="20"/>
    </row>
    <row r="3" customFormat="false" ht="12.8" hidden="false" customHeight="false" outlineLevel="0" collapsed="false">
      <c r="B3" s="2" t="s">
        <v>32</v>
      </c>
      <c r="C3" s="2" t="s">
        <v>33</v>
      </c>
    </row>
    <row r="4" customFormat="false" ht="12.8" hidden="false" customHeight="false" outlineLevel="0" collapsed="false">
      <c r="B4" s="21" t="n">
        <f aca="false">'Исходные данные'!C3</f>
        <v>1</v>
      </c>
      <c r="C4" s="5" t="n">
        <f aca="false">'Решение СЛУ'!$K$4+'Решение СЛУ'!$K$5*B4+'Решение СЛУ'!$K$6*B4^2</f>
        <v>10.928571428571</v>
      </c>
    </row>
    <row r="5" customFormat="false" ht="12.8" hidden="false" customHeight="false" outlineLevel="0" collapsed="false">
      <c r="B5" s="21" t="n">
        <f aca="false">B4+0.05</f>
        <v>1.05</v>
      </c>
      <c r="C5" s="5" t="n">
        <f aca="false">'Решение СЛУ'!$K$4+'Решение СЛУ'!$K$5*B5+'Решение СЛУ'!$K$6*B5^2</f>
        <v>10.7804999999995</v>
      </c>
    </row>
    <row r="6" customFormat="false" ht="12.8" hidden="false" customHeight="false" outlineLevel="0" collapsed="false">
      <c r="B6" s="21" t="n">
        <f aca="false">B5+0.05</f>
        <v>1.1</v>
      </c>
      <c r="C6" s="5" t="n">
        <f aca="false">'Решение СЛУ'!$K$4+'Решение СЛУ'!$K$5*B6+'Решение СЛУ'!$K$6*B6^2</f>
        <v>10.6342857142852</v>
      </c>
    </row>
    <row r="7" customFormat="false" ht="12.8" hidden="false" customHeight="false" outlineLevel="0" collapsed="false">
      <c r="B7" s="21" t="n">
        <f aca="false">B6+0.05</f>
        <v>1.15</v>
      </c>
      <c r="C7" s="5" t="n">
        <f aca="false">'Решение СЛУ'!$K$4+'Решение СЛУ'!$K$5*B7+'Решение СЛУ'!$K$6*B7^2</f>
        <v>10.4899285714281</v>
      </c>
    </row>
    <row r="8" customFormat="false" ht="12.8" hidden="false" customHeight="false" outlineLevel="0" collapsed="false">
      <c r="B8" s="21" t="n">
        <f aca="false">B7+0.05</f>
        <v>1.2</v>
      </c>
      <c r="C8" s="5" t="n">
        <f aca="false">'Решение СЛУ'!$K$4+'Решение СЛУ'!$K$5*B8+'Решение СЛУ'!$K$6*B8^2</f>
        <v>10.3474285714281</v>
      </c>
      <c r="F8" s="19" t="s">
        <v>28</v>
      </c>
    </row>
    <row r="9" customFormat="false" ht="12.8" hidden="false" customHeight="false" outlineLevel="0" collapsed="false">
      <c r="B9" s="21" t="n">
        <f aca="false">B8+0.05</f>
        <v>1.25</v>
      </c>
      <c r="C9" s="5" t="n">
        <f aca="false">'Решение СЛУ'!$K$4+'Решение СЛУ'!$K$5*B9+'Решение СЛУ'!$K$6*B9^2</f>
        <v>10.2067857142853</v>
      </c>
    </row>
    <row r="10" customFormat="false" ht="12.8" hidden="false" customHeight="false" outlineLevel="0" collapsed="false">
      <c r="B10" s="21" t="n">
        <f aca="false">B9+0.05</f>
        <v>1.3</v>
      </c>
      <c r="C10" s="5" t="n">
        <f aca="false">'Решение СЛУ'!$K$4+'Решение СЛУ'!$K$5*B10+'Решение СЛУ'!$K$6*B10^2</f>
        <v>10.0679999999996</v>
      </c>
    </row>
    <row r="11" customFormat="false" ht="12.8" hidden="false" customHeight="false" outlineLevel="0" collapsed="false">
      <c r="B11" s="21" t="n">
        <f aca="false">B10+0.05</f>
        <v>1.35</v>
      </c>
      <c r="C11" s="5" t="n">
        <f aca="false">'Решение СЛУ'!$K$4+'Решение СЛУ'!$K$5*B11+'Решение СЛУ'!$K$6*B11^2</f>
        <v>9.93107142857099</v>
      </c>
    </row>
    <row r="12" customFormat="false" ht="12.8" hidden="false" customHeight="false" outlineLevel="0" collapsed="false">
      <c r="B12" s="21" t="n">
        <f aca="false">B11+0.05</f>
        <v>1.4</v>
      </c>
      <c r="C12" s="5" t="n">
        <f aca="false">'Решение СЛУ'!$K$4+'Решение СЛУ'!$K$5*B12+'Решение СЛУ'!$K$6*B12^2</f>
        <v>9.79599999999956</v>
      </c>
    </row>
    <row r="13" customFormat="false" ht="12.8" hidden="false" customHeight="false" outlineLevel="0" collapsed="false">
      <c r="B13" s="21" t="n">
        <f aca="false">B12+0.05</f>
        <v>1.45</v>
      </c>
      <c r="C13" s="5" t="n">
        <f aca="false">'Решение СЛУ'!$K$4+'Решение СЛУ'!$K$5*B13+'Решение СЛУ'!$K$6*B13^2</f>
        <v>9.66278571428528</v>
      </c>
    </row>
    <row r="14" customFormat="false" ht="12.8" hidden="false" customHeight="false" outlineLevel="0" collapsed="false">
      <c r="B14" s="21" t="n">
        <f aca="false">B13+0.05</f>
        <v>1.5</v>
      </c>
      <c r="C14" s="5" t="n">
        <f aca="false">'Решение СЛУ'!$K$4+'Решение СЛУ'!$K$5*B14+'Решение СЛУ'!$K$6*B14^2</f>
        <v>9.53142857142814</v>
      </c>
    </row>
    <row r="15" customFormat="false" ht="12.8" hidden="false" customHeight="false" outlineLevel="0" collapsed="false">
      <c r="B15" s="21" t="n">
        <f aca="false">B14+0.05</f>
        <v>1.55</v>
      </c>
      <c r="C15" s="5" t="n">
        <f aca="false">'Решение СЛУ'!$K$4+'Решение СЛУ'!$K$5*B15+'Решение СЛУ'!$K$6*B15^2</f>
        <v>9.40192857142815</v>
      </c>
    </row>
    <row r="16" customFormat="false" ht="12.8" hidden="false" customHeight="false" outlineLevel="0" collapsed="false">
      <c r="B16" s="21" t="n">
        <f aca="false">B15+0.05</f>
        <v>1.6</v>
      </c>
      <c r="C16" s="5" t="n">
        <f aca="false">'Решение СЛУ'!$K$4+'Решение СЛУ'!$K$5*B16+'Решение СЛУ'!$K$6*B16^2</f>
        <v>9.2742857142853</v>
      </c>
    </row>
    <row r="17" customFormat="false" ht="12.8" hidden="false" customHeight="false" outlineLevel="0" collapsed="false">
      <c r="B17" s="21" t="n">
        <f aca="false">B16+0.05</f>
        <v>1.65</v>
      </c>
      <c r="C17" s="5" t="n">
        <f aca="false">'Решение СЛУ'!$K$4+'Решение СЛУ'!$K$5*B17+'Решение СЛУ'!$K$6*B17^2</f>
        <v>9.14849999999959</v>
      </c>
    </row>
    <row r="18" customFormat="false" ht="12.8" hidden="false" customHeight="false" outlineLevel="0" collapsed="false">
      <c r="B18" s="21" t="n">
        <f aca="false">B17+0.05</f>
        <v>1.7</v>
      </c>
      <c r="C18" s="5" t="n">
        <f aca="false">'Решение СЛУ'!$K$4+'Решение СЛУ'!$K$5*B18+'Решение СЛУ'!$K$6*B18^2</f>
        <v>9.02457142857102</v>
      </c>
    </row>
    <row r="19" customFormat="false" ht="12.8" hidden="false" customHeight="false" outlineLevel="0" collapsed="false">
      <c r="B19" s="21" t="n">
        <f aca="false">B18+0.05</f>
        <v>1.75</v>
      </c>
      <c r="C19" s="5" t="n">
        <f aca="false">'Решение СЛУ'!$K$4+'Решение СЛУ'!$K$5*B19+'Решение СЛУ'!$K$6*B19^2</f>
        <v>8.9024999999996</v>
      </c>
    </row>
    <row r="20" customFormat="false" ht="12.8" hidden="false" customHeight="false" outlineLevel="0" collapsed="false">
      <c r="B20" s="21" t="n">
        <f aca="false">B19+0.05</f>
        <v>1.8</v>
      </c>
      <c r="C20" s="5" t="n">
        <f aca="false">'Решение СЛУ'!$K$4+'Решение СЛУ'!$K$5*B20+'Решение СЛУ'!$K$6*B20^2</f>
        <v>8.78228571428531</v>
      </c>
    </row>
    <row r="21" customFormat="false" ht="12.8" hidden="false" customHeight="false" outlineLevel="0" collapsed="false">
      <c r="B21" s="21" t="n">
        <f aca="false">B20+0.05</f>
        <v>1.85</v>
      </c>
      <c r="C21" s="5" t="n">
        <f aca="false">'Решение СЛУ'!$K$4+'Решение СЛУ'!$K$5*B21+'Решение СЛУ'!$K$6*B21^2</f>
        <v>8.66392857142818</v>
      </c>
    </row>
    <row r="22" customFormat="false" ht="12.8" hidden="false" customHeight="false" outlineLevel="0" collapsed="false">
      <c r="B22" s="21" t="n">
        <f aca="false">B21+0.05</f>
        <v>1.9</v>
      </c>
      <c r="C22" s="5" t="n">
        <f aca="false">'Решение СЛУ'!$K$4+'Решение СЛУ'!$K$5*B22+'Решение СЛУ'!$K$6*B22^2</f>
        <v>8.54742857142818</v>
      </c>
    </row>
    <row r="23" customFormat="false" ht="12.8" hidden="false" customHeight="false" outlineLevel="0" collapsed="false">
      <c r="B23" s="21" t="n">
        <f aca="false">B22+0.05</f>
        <v>1.95</v>
      </c>
      <c r="C23" s="5" t="n">
        <f aca="false">'Решение СЛУ'!$K$4+'Решение СЛУ'!$K$5*B23+'Решение СЛУ'!$K$6*B23^2</f>
        <v>8.43278571428533</v>
      </c>
    </row>
    <row r="24" customFormat="false" ht="12.8" hidden="false" customHeight="false" outlineLevel="0" collapsed="false">
      <c r="B24" s="21" t="n">
        <f aca="false">B23+0.05</f>
        <v>2</v>
      </c>
      <c r="C24" s="5" t="n">
        <f aca="false">'Решение СЛУ'!$K$4+'Решение СЛУ'!$K$5*B24+'Решение СЛУ'!$K$6*B24^2</f>
        <v>8.31999999999962</v>
      </c>
    </row>
    <row r="25" customFormat="false" ht="12.8" hidden="false" customHeight="false" outlineLevel="0" collapsed="false">
      <c r="B25" s="21" t="n">
        <f aca="false">B24+0.05</f>
        <v>2.05</v>
      </c>
      <c r="C25" s="5" t="n">
        <f aca="false">'Решение СЛУ'!$K$4+'Решение СЛУ'!$K$5*B25+'Решение СЛУ'!$K$6*B25^2</f>
        <v>8.20907142857105</v>
      </c>
    </row>
    <row r="26" customFormat="false" ht="12.8" hidden="false" customHeight="false" outlineLevel="0" collapsed="false">
      <c r="B26" s="21" t="n">
        <f aca="false">B25+0.05</f>
        <v>2.1</v>
      </c>
      <c r="C26" s="5" t="n">
        <f aca="false">'Решение СЛУ'!$K$4+'Решение СЛУ'!$K$5*B26+'Решение СЛУ'!$K$6*B26^2</f>
        <v>8.09999999999963</v>
      </c>
    </row>
    <row r="27" customFormat="false" ht="12.8" hidden="false" customHeight="false" outlineLevel="0" collapsed="false">
      <c r="B27" s="21" t="n">
        <f aca="false">B26+0.05</f>
        <v>2.15</v>
      </c>
      <c r="C27" s="5" t="n">
        <f aca="false">'Решение СЛУ'!$K$4+'Решение СЛУ'!$K$5*B27+'Решение СЛУ'!$K$6*B27^2</f>
        <v>7.99278571428535</v>
      </c>
    </row>
    <row r="28" customFormat="false" ht="12.8" hidden="false" customHeight="false" outlineLevel="0" collapsed="false">
      <c r="B28" s="21" t="n">
        <f aca="false">B27+0.05</f>
        <v>2.2</v>
      </c>
      <c r="C28" s="5" t="n">
        <f aca="false">'Решение СЛУ'!$K$4+'Решение СЛУ'!$K$5*B28+'Решение СЛУ'!$K$6*B28^2</f>
        <v>7.88742857142821</v>
      </c>
    </row>
    <row r="29" customFormat="false" ht="12.8" hidden="false" customHeight="false" outlineLevel="0" collapsed="false">
      <c r="B29" s="21" t="n">
        <f aca="false">B28+0.05</f>
        <v>2.25</v>
      </c>
      <c r="C29" s="5" t="n">
        <f aca="false">'Решение СЛУ'!$K$4+'Решение СЛУ'!$K$5*B29+'Решение СЛУ'!$K$6*B29^2</f>
        <v>7.78392857142821</v>
      </c>
    </row>
    <row r="30" customFormat="false" ht="12.8" hidden="false" customHeight="false" outlineLevel="0" collapsed="false">
      <c r="B30" s="21" t="n">
        <f aca="false">B29+0.05</f>
        <v>2.3</v>
      </c>
      <c r="C30" s="5" t="n">
        <f aca="false">'Решение СЛУ'!$K$4+'Решение СЛУ'!$K$5*B30+'Решение СЛУ'!$K$6*B30^2</f>
        <v>7.68228571428536</v>
      </c>
    </row>
    <row r="31" customFormat="false" ht="12.8" hidden="false" customHeight="false" outlineLevel="0" collapsed="false">
      <c r="B31" s="21" t="n">
        <f aca="false">B30+0.05</f>
        <v>2.35</v>
      </c>
      <c r="C31" s="5" t="n">
        <f aca="false">'Решение СЛУ'!$K$4+'Решение СЛУ'!$K$5*B31+'Решение СЛУ'!$K$6*B31^2</f>
        <v>7.58249999999965</v>
      </c>
    </row>
    <row r="32" customFormat="false" ht="12.8" hidden="false" customHeight="false" outlineLevel="0" collapsed="false">
      <c r="B32" s="21" t="n">
        <f aca="false">B31+0.05</f>
        <v>2.4</v>
      </c>
      <c r="C32" s="5" t="n">
        <f aca="false">'Решение СЛУ'!$K$4+'Решение СЛУ'!$K$5*B32+'Решение СЛУ'!$K$6*B32^2</f>
        <v>7.48457142857109</v>
      </c>
    </row>
    <row r="33" customFormat="false" ht="12.8" hidden="false" customHeight="false" outlineLevel="0" collapsed="false">
      <c r="B33" s="21" t="n">
        <f aca="false">B32+0.05</f>
        <v>2.45</v>
      </c>
      <c r="C33" s="5" t="n">
        <f aca="false">'Решение СЛУ'!$K$4+'Решение СЛУ'!$K$5*B33+'Решение СЛУ'!$K$6*B33^2</f>
        <v>7.38849999999966</v>
      </c>
    </row>
    <row r="34" customFormat="false" ht="12.8" hidden="false" customHeight="false" outlineLevel="0" collapsed="false">
      <c r="B34" s="21" t="n">
        <f aca="false">B33+0.05</f>
        <v>2.5</v>
      </c>
      <c r="C34" s="5" t="n">
        <f aca="false">'Решение СЛУ'!$K$4+'Решение СЛУ'!$K$5*B34+'Решение СЛУ'!$K$6*B34^2</f>
        <v>7.29428571428538</v>
      </c>
    </row>
    <row r="35" customFormat="false" ht="12.8" hidden="false" customHeight="false" outlineLevel="0" collapsed="false">
      <c r="B35" s="21" t="n">
        <f aca="false">B34+0.05</f>
        <v>2.55</v>
      </c>
      <c r="C35" s="5" t="n">
        <f aca="false">'Решение СЛУ'!$K$4+'Решение СЛУ'!$K$5*B35+'Решение СЛУ'!$K$6*B35^2</f>
        <v>7.20192857142824</v>
      </c>
    </row>
    <row r="36" customFormat="false" ht="12.8" hidden="false" customHeight="false" outlineLevel="0" collapsed="false">
      <c r="B36" s="21" t="n">
        <f aca="false">B35+0.05</f>
        <v>2.6</v>
      </c>
      <c r="C36" s="5" t="n">
        <f aca="false">'Решение СЛУ'!$K$4+'Решение СЛУ'!$K$5*B36+'Решение СЛУ'!$K$6*B36^2</f>
        <v>7.11142857142825</v>
      </c>
    </row>
    <row r="37" customFormat="false" ht="12.8" hidden="false" customHeight="false" outlineLevel="0" collapsed="false">
      <c r="B37" s="21" t="n">
        <f aca="false">B36+0.05</f>
        <v>2.65</v>
      </c>
      <c r="C37" s="5" t="n">
        <f aca="false">'Решение СЛУ'!$K$4+'Решение СЛУ'!$K$5*B37+'Решение СЛУ'!$K$6*B37^2</f>
        <v>7.0227857142854</v>
      </c>
    </row>
    <row r="38" customFormat="false" ht="12.8" hidden="false" customHeight="false" outlineLevel="0" collapsed="false">
      <c r="B38" s="21" t="n">
        <f aca="false">B37+0.05</f>
        <v>2.7</v>
      </c>
      <c r="C38" s="5" t="n">
        <f aca="false">'Решение СЛУ'!$K$4+'Решение СЛУ'!$K$5*B38+'Решение СЛУ'!$K$6*B38^2</f>
        <v>6.93599999999969</v>
      </c>
    </row>
    <row r="39" customFormat="false" ht="12.8" hidden="false" customHeight="false" outlineLevel="0" collapsed="false">
      <c r="B39" s="21" t="n">
        <f aca="false">B38+0.05</f>
        <v>2.75</v>
      </c>
      <c r="C39" s="5" t="n">
        <f aca="false">'Решение СЛУ'!$K$4+'Решение СЛУ'!$K$5*B39+'Решение СЛУ'!$K$6*B39^2</f>
        <v>6.85107142857112</v>
      </c>
    </row>
    <row r="40" customFormat="false" ht="12.8" hidden="false" customHeight="false" outlineLevel="0" collapsed="false">
      <c r="B40" s="21" t="n">
        <f aca="false">B39+0.05</f>
        <v>2.8</v>
      </c>
      <c r="C40" s="5" t="n">
        <f aca="false">'Решение СЛУ'!$K$4+'Решение СЛУ'!$K$5*B40+'Решение СЛУ'!$K$6*B40^2</f>
        <v>6.7679999999997</v>
      </c>
    </row>
    <row r="41" customFormat="false" ht="12.8" hidden="false" customHeight="false" outlineLevel="0" collapsed="false">
      <c r="B41" s="21" t="n">
        <f aca="false">B40+0.05</f>
        <v>2.85</v>
      </c>
      <c r="C41" s="5" t="n">
        <f aca="false">'Решение СЛУ'!$K$4+'Решение СЛУ'!$K$5*B41+'Решение СЛУ'!$K$6*B41^2</f>
        <v>6.68678571428542</v>
      </c>
    </row>
    <row r="42" customFormat="false" ht="12.8" hidden="false" customHeight="false" outlineLevel="0" collapsed="false">
      <c r="B42" s="21" t="n">
        <f aca="false">B41+0.05</f>
        <v>2.9</v>
      </c>
      <c r="C42" s="5" t="n">
        <f aca="false">'Решение СЛУ'!$K$4+'Решение СЛУ'!$K$5*B42+'Решение СЛУ'!$K$6*B42^2</f>
        <v>6.60742857142828</v>
      </c>
    </row>
    <row r="43" customFormat="false" ht="12.8" hidden="false" customHeight="false" outlineLevel="0" collapsed="false">
      <c r="B43" s="21" t="n">
        <f aca="false">B42+0.05</f>
        <v>2.95</v>
      </c>
      <c r="C43" s="5" t="n">
        <f aca="false">'Решение СЛУ'!$K$4+'Решение СЛУ'!$K$5*B43+'Решение СЛУ'!$K$6*B43^2</f>
        <v>6.52992857142828</v>
      </c>
    </row>
    <row r="44" customFormat="false" ht="12.8" hidden="false" customHeight="false" outlineLevel="0" collapsed="false">
      <c r="B44" s="21" t="n">
        <f aca="false">B43+0.05</f>
        <v>3</v>
      </c>
      <c r="C44" s="5" t="n">
        <f aca="false">'Решение СЛУ'!$K$4+'Решение СЛУ'!$K$5*B44+'Решение СЛУ'!$K$6*B44^2</f>
        <v>6.45428571428543</v>
      </c>
    </row>
    <row r="45" customFormat="false" ht="12.8" hidden="false" customHeight="false" outlineLevel="0" collapsed="false">
      <c r="B45" s="21" t="n">
        <f aca="false">B44+0.05</f>
        <v>3.05</v>
      </c>
      <c r="C45" s="5" t="n">
        <f aca="false">'Решение СЛУ'!$K$4+'Решение СЛУ'!$K$5*B45+'Решение СЛУ'!$K$6*B45^2</f>
        <v>6.38049999999972</v>
      </c>
    </row>
    <row r="46" customFormat="false" ht="12.8" hidden="false" customHeight="false" outlineLevel="0" collapsed="false">
      <c r="B46" s="21" t="n">
        <f aca="false">B45+0.05</f>
        <v>3.1</v>
      </c>
      <c r="C46" s="5" t="n">
        <f aca="false">'Решение СЛУ'!$K$4+'Решение СЛУ'!$K$5*B46+'Решение СЛУ'!$K$6*B46^2</f>
        <v>6.30857142857115</v>
      </c>
    </row>
    <row r="47" customFormat="false" ht="12.8" hidden="false" customHeight="false" outlineLevel="0" collapsed="false">
      <c r="B47" s="21" t="n">
        <f aca="false">B46+0.05</f>
        <v>3.15</v>
      </c>
      <c r="C47" s="5" t="n">
        <f aca="false">'Решение СЛУ'!$K$4+'Решение СЛУ'!$K$5*B47+'Решение СЛУ'!$K$6*B47^2</f>
        <v>6.23849999999973</v>
      </c>
    </row>
    <row r="48" customFormat="false" ht="12.8" hidden="false" customHeight="false" outlineLevel="0" collapsed="false">
      <c r="B48" s="21" t="n">
        <f aca="false">B47+0.05</f>
        <v>3.2</v>
      </c>
      <c r="C48" s="5" t="n">
        <f aca="false">'Решение СЛУ'!$K$4+'Решение СЛУ'!$K$5*B48+'Решение СЛУ'!$K$6*B48^2</f>
        <v>6.17028571428545</v>
      </c>
    </row>
    <row r="49" customFormat="false" ht="12.8" hidden="false" customHeight="false" outlineLevel="0" collapsed="false">
      <c r="B49" s="21" t="n">
        <f aca="false">B48+0.05</f>
        <v>3.25</v>
      </c>
      <c r="C49" s="5" t="n">
        <f aca="false">'Решение СЛУ'!$K$4+'Решение СЛУ'!$K$5*B49+'Решение СЛУ'!$K$6*B49^2</f>
        <v>6.10392857142831</v>
      </c>
    </row>
    <row r="50" customFormat="false" ht="12.8" hidden="false" customHeight="false" outlineLevel="0" collapsed="false">
      <c r="B50" s="21" t="n">
        <f aca="false">B49+0.05</f>
        <v>3.3</v>
      </c>
      <c r="C50" s="5" t="n">
        <f aca="false">'Решение СЛУ'!$K$4+'Решение СЛУ'!$K$5*B50+'Решение СЛУ'!$K$6*B50^2</f>
        <v>6.03942857142831</v>
      </c>
    </row>
    <row r="51" customFormat="false" ht="12.8" hidden="false" customHeight="false" outlineLevel="0" collapsed="false">
      <c r="B51" s="21" t="n">
        <f aca="false">B50+0.05</f>
        <v>3.35</v>
      </c>
      <c r="C51" s="5" t="n">
        <f aca="false">'Решение СЛУ'!$K$4+'Решение СЛУ'!$K$5*B51+'Решение СЛУ'!$K$6*B51^2</f>
        <v>5.97678571428546</v>
      </c>
    </row>
    <row r="52" customFormat="false" ht="12.8" hidden="false" customHeight="false" outlineLevel="0" collapsed="false">
      <c r="B52" s="21" t="n">
        <f aca="false">B51+0.05</f>
        <v>3.4</v>
      </c>
      <c r="C52" s="5" t="n">
        <f aca="false">'Решение СЛУ'!$K$4+'Решение СЛУ'!$K$5*B52+'Решение СЛУ'!$K$6*B52^2</f>
        <v>5.91599999999975</v>
      </c>
    </row>
    <row r="53" customFormat="false" ht="12.8" hidden="false" customHeight="false" outlineLevel="0" collapsed="false">
      <c r="B53" s="21" t="n">
        <f aca="false">B52+0.05</f>
        <v>3.45</v>
      </c>
      <c r="C53" s="5" t="n">
        <f aca="false">'Решение СЛУ'!$K$4+'Решение СЛУ'!$K$5*B53+'Решение СЛУ'!$K$6*B53^2</f>
        <v>5.85707142857119</v>
      </c>
    </row>
    <row r="54" customFormat="false" ht="12.8" hidden="false" customHeight="false" outlineLevel="0" collapsed="false">
      <c r="B54" s="21" t="n">
        <f aca="false">B53+0.05</f>
        <v>3.5</v>
      </c>
      <c r="C54" s="5" t="n">
        <f aca="false">'Решение СЛУ'!$K$4+'Решение СЛУ'!$K$5*B54+'Решение СЛУ'!$K$6*B54^2</f>
        <v>5.79999999999976</v>
      </c>
    </row>
    <row r="55" customFormat="false" ht="12.8" hidden="false" customHeight="false" outlineLevel="0" collapsed="false">
      <c r="B55" s="21" t="n">
        <f aca="false">B54+0.05</f>
        <v>3.55</v>
      </c>
      <c r="C55" s="5" t="n">
        <f aca="false">'Решение СЛУ'!$K$4+'Решение СЛУ'!$K$5*B55+'Решение СЛУ'!$K$6*B55^2</f>
        <v>5.74478571428548</v>
      </c>
    </row>
    <row r="56" customFormat="false" ht="12.8" hidden="false" customHeight="false" outlineLevel="0" collapsed="false">
      <c r="B56" s="21" t="n">
        <f aca="false">B55+0.05</f>
        <v>3.6</v>
      </c>
      <c r="C56" s="5" t="n">
        <f aca="false">'Решение СЛУ'!$K$4+'Решение СЛУ'!$K$5*B56+'Решение СЛУ'!$K$6*B56^2</f>
        <v>5.69142857142834</v>
      </c>
    </row>
    <row r="57" customFormat="false" ht="12.8" hidden="false" customHeight="false" outlineLevel="0" collapsed="false">
      <c r="B57" s="21" t="n">
        <f aca="false">B56+0.05</f>
        <v>3.64999999999999</v>
      </c>
      <c r="C57" s="5" t="n">
        <f aca="false">'Решение СЛУ'!$K$4+'Решение СЛУ'!$K$5*B57+'Решение СЛУ'!$K$6*B57^2</f>
        <v>5.63992857142836</v>
      </c>
    </row>
    <row r="58" customFormat="false" ht="12.8" hidden="false" customHeight="false" outlineLevel="0" collapsed="false">
      <c r="B58" s="21" t="n">
        <f aca="false">B57+0.05</f>
        <v>3.69999999999999</v>
      </c>
      <c r="C58" s="5" t="n">
        <f aca="false">'Решение СЛУ'!$K$4+'Решение СЛУ'!$K$5*B58+'Решение СЛУ'!$K$6*B58^2</f>
        <v>5.5902857142855</v>
      </c>
    </row>
    <row r="59" customFormat="false" ht="12.8" hidden="false" customHeight="false" outlineLevel="0" collapsed="false">
      <c r="B59" s="21" t="n">
        <f aca="false">B58+0.05</f>
        <v>3.74999999999999</v>
      </c>
      <c r="C59" s="5" t="n">
        <f aca="false">'Решение СЛУ'!$K$4+'Решение СЛУ'!$K$5*B59+'Решение СЛУ'!$K$6*B59^2</f>
        <v>5.5424999999998</v>
      </c>
    </row>
    <row r="60" customFormat="false" ht="12.8" hidden="false" customHeight="false" outlineLevel="0" collapsed="false">
      <c r="B60" s="21" t="n">
        <f aca="false">B59+0.05</f>
        <v>3.79999999999999</v>
      </c>
      <c r="C60" s="5" t="n">
        <f aca="false">'Решение СЛУ'!$K$4+'Решение СЛУ'!$K$5*B60+'Решение СЛУ'!$K$6*B60^2</f>
        <v>5.49657142857123</v>
      </c>
    </row>
    <row r="61" customFormat="false" ht="12.8" hidden="false" customHeight="false" outlineLevel="0" collapsed="false">
      <c r="B61" s="21" t="n">
        <f aca="false">B60+0.05</f>
        <v>3.84999999999999</v>
      </c>
      <c r="C61" s="5" t="n">
        <f aca="false">'Решение СЛУ'!$K$4+'Решение СЛУ'!$K$5*B61+'Решение СЛУ'!$K$6*B61^2</f>
        <v>5.4524999999998</v>
      </c>
    </row>
    <row r="62" customFormat="false" ht="12.8" hidden="false" customHeight="false" outlineLevel="0" collapsed="false">
      <c r="B62" s="21" t="n">
        <f aca="false">B61+0.05</f>
        <v>3.89999999999999</v>
      </c>
      <c r="C62" s="5" t="n">
        <f aca="false">'Решение СЛУ'!$K$4+'Решение СЛУ'!$K$5*B62+'Решение СЛУ'!$K$6*B62^2</f>
        <v>5.41028571428552</v>
      </c>
    </row>
    <row r="63" customFormat="false" ht="12.8" hidden="false" customHeight="false" outlineLevel="0" collapsed="false">
      <c r="B63" s="21" t="n">
        <f aca="false">B62+0.05</f>
        <v>3.94999999999999</v>
      </c>
      <c r="C63" s="5" t="n">
        <f aca="false">'Решение СЛУ'!$K$4+'Решение СЛУ'!$K$5*B63+'Решение СЛУ'!$K$6*B63^2</f>
        <v>5.36992857142838</v>
      </c>
    </row>
    <row r="64" customFormat="false" ht="12.8" hidden="false" customHeight="false" outlineLevel="0" collapsed="false">
      <c r="B64" s="21" t="n">
        <f aca="false">B63+0.05</f>
        <v>3.99999999999999</v>
      </c>
      <c r="C64" s="5" t="n">
        <f aca="false">'Решение СЛУ'!$K$4+'Решение СЛУ'!$K$5*B64+'Решение СЛУ'!$K$6*B64^2</f>
        <v>5.33142857142839</v>
      </c>
    </row>
    <row r="65" customFormat="false" ht="12.8" hidden="false" customHeight="false" outlineLevel="0" collapsed="false">
      <c r="B65" s="21" t="n">
        <f aca="false">B64+0.05</f>
        <v>4.04999999999999</v>
      </c>
      <c r="C65" s="5" t="n">
        <f aca="false">'Решение СЛУ'!$K$4+'Решение СЛУ'!$K$5*B65+'Решение СЛУ'!$K$6*B65^2</f>
        <v>5.29478571428554</v>
      </c>
    </row>
    <row r="66" customFormat="false" ht="12.8" hidden="false" customHeight="false" outlineLevel="0" collapsed="false">
      <c r="B66" s="21" t="n">
        <f aca="false">B65+0.05</f>
        <v>4.09999999999999</v>
      </c>
      <c r="C66" s="5" t="n">
        <f aca="false">'Решение СЛУ'!$K$4+'Решение СЛУ'!$K$5*B66+'Решение СЛУ'!$K$6*B66^2</f>
        <v>5.25999999999983</v>
      </c>
    </row>
    <row r="67" customFormat="false" ht="12.8" hidden="false" customHeight="false" outlineLevel="0" collapsed="false">
      <c r="B67" s="21" t="n">
        <f aca="false">B66+0.05</f>
        <v>4.14999999999999</v>
      </c>
      <c r="C67" s="5" t="n">
        <f aca="false">'Решение СЛУ'!$K$4+'Решение СЛУ'!$K$5*B67+'Решение СЛУ'!$K$6*B67^2</f>
        <v>5.22707142857126</v>
      </c>
    </row>
    <row r="68" customFormat="false" ht="12.8" hidden="false" customHeight="false" outlineLevel="0" collapsed="false">
      <c r="B68" s="21" t="n">
        <f aca="false">B67+0.05</f>
        <v>4.19999999999999</v>
      </c>
      <c r="C68" s="5" t="n">
        <f aca="false">'Решение СЛУ'!$K$4+'Решение СЛУ'!$K$5*B68+'Решение СЛУ'!$K$6*B68^2</f>
        <v>5.19599999999983</v>
      </c>
    </row>
    <row r="69" customFormat="false" ht="12.8" hidden="false" customHeight="false" outlineLevel="0" collapsed="false">
      <c r="B69" s="21" t="n">
        <f aca="false">B68+0.05</f>
        <v>4.24999999999999</v>
      </c>
      <c r="C69" s="5" t="n">
        <f aca="false">'Решение СЛУ'!$K$4+'Решение СЛУ'!$K$5*B69+'Решение СЛУ'!$K$6*B69^2</f>
        <v>5.16678571428555</v>
      </c>
    </row>
    <row r="70" customFormat="false" ht="12.8" hidden="false" customHeight="false" outlineLevel="0" collapsed="false">
      <c r="B70" s="21" t="n">
        <f aca="false">B69+0.05</f>
        <v>4.29999999999999</v>
      </c>
      <c r="C70" s="5" t="n">
        <f aca="false">'Решение СЛУ'!$K$4+'Решение СЛУ'!$K$5*B70+'Решение СЛУ'!$K$6*B70^2</f>
        <v>5.13942857142841</v>
      </c>
    </row>
    <row r="71" customFormat="false" ht="12.8" hidden="false" customHeight="false" outlineLevel="0" collapsed="false">
      <c r="B71" s="21" t="n">
        <f aca="false">B70+0.05</f>
        <v>4.34999999999999</v>
      </c>
      <c r="C71" s="5" t="n">
        <f aca="false">'Решение СЛУ'!$K$4+'Решение СЛУ'!$K$5*B71+'Решение СЛУ'!$K$6*B71^2</f>
        <v>5.11392857142842</v>
      </c>
    </row>
    <row r="72" customFormat="false" ht="12.8" hidden="false" customHeight="false" outlineLevel="0" collapsed="false">
      <c r="B72" s="21" t="n">
        <f aca="false">B71+0.05</f>
        <v>4.39999999999999</v>
      </c>
      <c r="C72" s="5" t="n">
        <f aca="false">'Решение СЛУ'!$K$4+'Решение СЛУ'!$K$5*B72+'Решение СЛУ'!$K$6*B72^2</f>
        <v>5.09028571428557</v>
      </c>
    </row>
    <row r="73" customFormat="false" ht="12.8" hidden="false" customHeight="false" outlineLevel="0" collapsed="false">
      <c r="B73" s="21" t="n">
        <f aca="false">B72+0.05</f>
        <v>4.44999999999999</v>
      </c>
      <c r="C73" s="5" t="n">
        <f aca="false">'Решение СЛУ'!$K$4+'Решение СЛУ'!$K$5*B73+'Решение СЛУ'!$K$6*B73^2</f>
        <v>5.06849999999985</v>
      </c>
    </row>
    <row r="74" customFormat="false" ht="12.8" hidden="false" customHeight="false" outlineLevel="0" collapsed="false">
      <c r="B74" s="21" t="n">
        <f aca="false">B73+0.05</f>
        <v>4.49999999999999</v>
      </c>
      <c r="C74" s="5" t="n">
        <f aca="false">'Решение СЛУ'!$K$4+'Решение СЛУ'!$K$5*B74+'Решение СЛУ'!$K$6*B74^2</f>
        <v>5.04857142857129</v>
      </c>
    </row>
    <row r="75" customFormat="false" ht="12.8" hidden="false" customHeight="false" outlineLevel="0" collapsed="false">
      <c r="B75" s="21" t="n">
        <f aca="false">B74+0.05</f>
        <v>4.54999999999999</v>
      </c>
      <c r="C75" s="5" t="n">
        <f aca="false">'Решение СЛУ'!$K$4+'Решение СЛУ'!$K$5*B75+'Решение СЛУ'!$K$6*B75^2</f>
        <v>5.03049999999986</v>
      </c>
    </row>
    <row r="76" customFormat="false" ht="12.8" hidden="false" customHeight="false" outlineLevel="0" collapsed="false">
      <c r="B76" s="21" t="n">
        <f aca="false">B75+0.05</f>
        <v>4.59999999999999</v>
      </c>
      <c r="C76" s="5" t="n">
        <f aca="false">'Решение СЛУ'!$K$4+'Решение СЛУ'!$K$5*B76+'Решение СЛУ'!$K$6*B76^2</f>
        <v>5.01428571428558</v>
      </c>
    </row>
    <row r="77" customFormat="false" ht="12.8" hidden="false" customHeight="false" outlineLevel="0" collapsed="false">
      <c r="B77" s="21" t="n">
        <f aca="false">B76+0.05</f>
        <v>4.64999999999999</v>
      </c>
      <c r="C77" s="5" t="n">
        <f aca="false">'Решение СЛУ'!$K$4+'Решение СЛУ'!$K$5*B77+'Решение СЛУ'!$K$6*B77^2</f>
        <v>4.99992857142845</v>
      </c>
    </row>
    <row r="78" customFormat="false" ht="12.8" hidden="false" customHeight="false" outlineLevel="0" collapsed="false">
      <c r="B78" s="21" t="n">
        <f aca="false">B77+0.05</f>
        <v>4.69999999999999</v>
      </c>
      <c r="C78" s="5" t="n">
        <f aca="false">'Решение СЛУ'!$K$4+'Решение СЛУ'!$K$5*B78+'Решение СЛУ'!$K$6*B78^2</f>
        <v>4.98742857142845</v>
      </c>
    </row>
    <row r="79" customFormat="false" ht="12.8" hidden="false" customHeight="false" outlineLevel="0" collapsed="false">
      <c r="B79" s="21" t="n">
        <f aca="false">B78+0.05</f>
        <v>4.74999999999999</v>
      </c>
      <c r="C79" s="5" t="n">
        <f aca="false">'Решение СЛУ'!$K$4+'Решение СЛУ'!$K$5*B79+'Решение СЛУ'!$K$6*B79^2</f>
        <v>4.9767857142856</v>
      </c>
    </row>
    <row r="80" customFormat="false" ht="12.8" hidden="false" customHeight="false" outlineLevel="0" collapsed="false">
      <c r="B80" s="21" t="n">
        <f aca="false">B79+0.05</f>
        <v>4.79999999999999</v>
      </c>
      <c r="C80" s="5" t="n">
        <f aca="false">'Решение СЛУ'!$K$4+'Решение СЛУ'!$K$5*B80+'Решение СЛУ'!$K$6*B80^2</f>
        <v>4.96799999999988</v>
      </c>
    </row>
    <row r="81" customFormat="false" ht="12.8" hidden="false" customHeight="false" outlineLevel="0" collapsed="false">
      <c r="B81" s="21" t="n">
        <f aca="false">B80+0.05</f>
        <v>4.84999999999999</v>
      </c>
      <c r="C81" s="5" t="n">
        <f aca="false">'Решение СЛУ'!$K$4+'Решение СЛУ'!$K$5*B81+'Решение СЛУ'!$K$6*B81^2</f>
        <v>4.96107142857132</v>
      </c>
    </row>
    <row r="82" customFormat="false" ht="12.8" hidden="false" customHeight="false" outlineLevel="0" collapsed="false">
      <c r="B82" s="21" t="n">
        <f aca="false">B81+0.05</f>
        <v>4.89999999999999</v>
      </c>
      <c r="C82" s="5" t="n">
        <f aca="false">'Решение СЛУ'!$K$4+'Решение СЛУ'!$K$5*B82+'Решение СЛУ'!$K$6*B82^2</f>
        <v>4.9559999999999</v>
      </c>
    </row>
    <row r="83" customFormat="false" ht="12.8" hidden="false" customHeight="false" outlineLevel="0" collapsed="false">
      <c r="B83" s="21" t="n">
        <f aca="false">B82+0.05</f>
        <v>4.94999999999999</v>
      </c>
      <c r="C83" s="5" t="n">
        <f aca="false">'Решение СЛУ'!$K$4+'Решение СЛУ'!$K$5*B83+'Решение СЛУ'!$K$6*B83^2</f>
        <v>4.95278571428561</v>
      </c>
    </row>
    <row r="84" customFormat="false" ht="12.8" hidden="false" customHeight="false" outlineLevel="0" collapsed="false">
      <c r="B84" s="21" t="n">
        <f aca="false">B83+0.05</f>
        <v>4.99999999999999</v>
      </c>
      <c r="C84" s="5" t="n">
        <f aca="false">'Решение СЛУ'!$K$4+'Решение СЛУ'!$K$5*B84+'Решение СЛУ'!$K$6*B84^2</f>
        <v>4.95142857142848</v>
      </c>
    </row>
    <row r="85" customFormat="false" ht="12.8" hidden="false" customHeight="false" outlineLevel="0" collapsed="false">
      <c r="B85" s="21" t="n">
        <f aca="false">B84+0.05</f>
        <v>5.04999999999999</v>
      </c>
      <c r="C85" s="5" t="n">
        <f aca="false">'Решение СЛУ'!$K$4+'Решение СЛУ'!$K$5*B85+'Решение СЛУ'!$K$6*B85^2</f>
        <v>4.95192857142848</v>
      </c>
    </row>
    <row r="86" customFormat="false" ht="12.8" hidden="false" customHeight="false" outlineLevel="0" collapsed="false">
      <c r="B86" s="21" t="n">
        <f aca="false">B85+0.05</f>
        <v>5.09999999999999</v>
      </c>
      <c r="C86" s="5" t="n">
        <f aca="false">'Решение СЛУ'!$K$4+'Решение СЛУ'!$K$5*B86+'Решение СЛУ'!$K$6*B86^2</f>
        <v>4.95428571428563</v>
      </c>
    </row>
    <row r="87" customFormat="false" ht="12.8" hidden="false" customHeight="false" outlineLevel="0" collapsed="false">
      <c r="B87" s="21" t="n">
        <f aca="false">B86+0.05</f>
        <v>5.14999999999999</v>
      </c>
      <c r="C87" s="5" t="n">
        <f aca="false">'Решение СЛУ'!$K$4+'Решение СЛУ'!$K$5*B87+'Решение СЛУ'!$K$6*B87^2</f>
        <v>4.95849999999992</v>
      </c>
    </row>
    <row r="88" customFormat="false" ht="12.8" hidden="false" customHeight="false" outlineLevel="0" collapsed="false">
      <c r="B88" s="21" t="n">
        <f aca="false">B87+0.05</f>
        <v>5.19999999999999</v>
      </c>
      <c r="C88" s="5" t="n">
        <f aca="false">'Решение СЛУ'!$K$4+'Решение СЛУ'!$K$5*B88+'Решение СЛУ'!$K$6*B88^2</f>
        <v>4.96457142857135</v>
      </c>
    </row>
    <row r="89" customFormat="false" ht="12.8" hidden="false" customHeight="false" outlineLevel="0" collapsed="false">
      <c r="B89" s="21" t="n">
        <f aca="false">B88+0.05</f>
        <v>5.24999999999999</v>
      </c>
      <c r="C89" s="5" t="n">
        <f aca="false">'Решение СЛУ'!$K$4+'Решение СЛУ'!$K$5*B89+'Решение СЛУ'!$K$6*B89^2</f>
        <v>4.97249999999993</v>
      </c>
    </row>
    <row r="90" customFormat="false" ht="12.8" hidden="false" customHeight="false" outlineLevel="0" collapsed="false">
      <c r="B90" s="21" t="n">
        <f aca="false">B89+0.05</f>
        <v>5.29999999999999</v>
      </c>
      <c r="C90" s="5" t="n">
        <f aca="false">'Решение СЛУ'!$K$4+'Решение СЛУ'!$K$5*B90+'Решение СЛУ'!$K$6*B90^2</f>
        <v>4.98228571428565</v>
      </c>
    </row>
    <row r="91" customFormat="false" ht="12.8" hidden="false" customHeight="false" outlineLevel="0" collapsed="false">
      <c r="B91" s="21" t="n">
        <f aca="false">B90+0.05</f>
        <v>5.34999999999999</v>
      </c>
      <c r="C91" s="5" t="n">
        <f aca="false">'Решение СЛУ'!$K$4+'Решение СЛУ'!$K$5*B91+'Решение СЛУ'!$K$6*B91^2</f>
        <v>4.99392857142851</v>
      </c>
    </row>
    <row r="92" customFormat="false" ht="12.8" hidden="false" customHeight="false" outlineLevel="0" collapsed="false">
      <c r="B92" s="21" t="n">
        <f aca="false">B91+0.05</f>
        <v>5.39999999999999</v>
      </c>
      <c r="C92" s="5" t="n">
        <f aca="false">'Решение СЛУ'!$K$4+'Решение СЛУ'!$K$5*B92+'Решение СЛУ'!$K$6*B92^2</f>
        <v>5.00742857142851</v>
      </c>
    </row>
    <row r="93" customFormat="false" ht="12.8" hidden="false" customHeight="false" outlineLevel="0" collapsed="false">
      <c r="B93" s="21" t="n">
        <f aca="false">B92+0.05</f>
        <v>5.44999999999999</v>
      </c>
      <c r="C93" s="5" t="n">
        <f aca="false">'Решение СЛУ'!$K$4+'Решение СЛУ'!$K$5*B93+'Решение СЛУ'!$K$6*B93^2</f>
        <v>5.02278571428566</v>
      </c>
    </row>
    <row r="94" customFormat="false" ht="12.8" hidden="false" customHeight="false" outlineLevel="0" collapsed="false">
      <c r="B94" s="21" t="n">
        <f aca="false">B93+0.05</f>
        <v>5.49999999999999</v>
      </c>
      <c r="C94" s="5" t="n">
        <f aca="false">'Решение СЛУ'!$K$4+'Решение СЛУ'!$K$5*B94+'Решение СЛУ'!$K$6*B94^2</f>
        <v>5.03999999999995</v>
      </c>
    </row>
    <row r="95" customFormat="false" ht="12.8" hidden="false" customHeight="false" outlineLevel="0" collapsed="false">
      <c r="B95" s="21" t="n">
        <f aca="false">B94+0.05</f>
        <v>5.54999999999999</v>
      </c>
      <c r="C95" s="5" t="n">
        <f aca="false">'Решение СЛУ'!$K$4+'Решение СЛУ'!$K$5*B95+'Решение СЛУ'!$K$6*B95^2</f>
        <v>5.05907142857138</v>
      </c>
    </row>
    <row r="96" customFormat="false" ht="12.8" hidden="false" customHeight="false" outlineLevel="0" collapsed="false">
      <c r="B96" s="21" t="n">
        <f aca="false">B95+0.05</f>
        <v>5.59999999999999</v>
      </c>
      <c r="C96" s="5" t="n">
        <f aca="false">'Решение СЛУ'!$K$4+'Решение СЛУ'!$K$5*B96+'Решение СЛУ'!$K$6*B96^2</f>
        <v>5.07999999999996</v>
      </c>
    </row>
    <row r="97" customFormat="false" ht="12.8" hidden="false" customHeight="false" outlineLevel="0" collapsed="false">
      <c r="B97" s="21" t="n">
        <f aca="false">B96+0.05</f>
        <v>5.64999999999999</v>
      </c>
      <c r="C97" s="5" t="n">
        <f aca="false">'Решение СЛУ'!$K$4+'Решение СЛУ'!$K$5*B97+'Решение СЛУ'!$K$6*B97^2</f>
        <v>5.10278571428568</v>
      </c>
    </row>
    <row r="98" customFormat="false" ht="12.8" hidden="false" customHeight="false" outlineLevel="0" collapsed="false">
      <c r="B98" s="21" t="n">
        <f aca="false">B97+0.05</f>
        <v>5.69999999999999</v>
      </c>
      <c r="C98" s="5" t="n">
        <f aca="false">'Решение СЛУ'!$K$4+'Решение СЛУ'!$K$5*B98+'Решение СЛУ'!$K$6*B98^2</f>
        <v>5.12742857142854</v>
      </c>
    </row>
    <row r="99" customFormat="false" ht="12.8" hidden="false" customHeight="false" outlineLevel="0" collapsed="false">
      <c r="B99" s="21" t="n">
        <f aca="false">B98+0.05</f>
        <v>5.74999999999999</v>
      </c>
      <c r="C99" s="5" t="n">
        <f aca="false">'Решение СЛУ'!$K$4+'Решение СЛУ'!$K$5*B99+'Решение СЛУ'!$K$6*B99^2</f>
        <v>5.15392857142854</v>
      </c>
    </row>
    <row r="100" customFormat="false" ht="12.8" hidden="false" customHeight="false" outlineLevel="0" collapsed="false">
      <c r="B100" s="21" t="n">
        <f aca="false">B99+0.05</f>
        <v>5.79999999999999</v>
      </c>
      <c r="C100" s="5" t="n">
        <f aca="false">'Решение СЛУ'!$K$4+'Решение СЛУ'!$K$5*B100+'Решение СЛУ'!$K$6*B100^2</f>
        <v>5.18228571428569</v>
      </c>
    </row>
    <row r="101" customFormat="false" ht="12.8" hidden="false" customHeight="false" outlineLevel="0" collapsed="false">
      <c r="B101" s="21" t="n">
        <f aca="false">B100+0.05</f>
        <v>5.84999999999999</v>
      </c>
      <c r="C101" s="5" t="n">
        <f aca="false">'Решение СЛУ'!$K$4+'Решение СЛУ'!$K$5*B101+'Решение СЛУ'!$K$6*B101^2</f>
        <v>5.21249999999998</v>
      </c>
    </row>
    <row r="102" customFormat="false" ht="12.8" hidden="false" customHeight="false" outlineLevel="0" collapsed="false">
      <c r="B102" s="21" t="n">
        <f aca="false">B101+0.05</f>
        <v>5.89999999999999</v>
      </c>
      <c r="C102" s="5" t="n">
        <f aca="false">'Решение СЛУ'!$K$4+'Решение СЛУ'!$K$5*B102+'Решение СЛУ'!$K$6*B102^2</f>
        <v>5.24457142857141</v>
      </c>
    </row>
    <row r="103" customFormat="false" ht="12.8" hidden="false" customHeight="false" outlineLevel="0" collapsed="false">
      <c r="B103" s="21" t="n">
        <f aca="false">B102+0.05</f>
        <v>5.94999999999999</v>
      </c>
      <c r="C103" s="5" t="n">
        <f aca="false">'Решение СЛУ'!$K$4+'Решение СЛУ'!$K$5*B103+'Решение СЛУ'!$K$6*B103^2</f>
        <v>5.27849999999999</v>
      </c>
    </row>
    <row r="104" customFormat="false" ht="12.8" hidden="false" customHeight="false" outlineLevel="0" collapsed="false">
      <c r="B104" s="21" t="n">
        <f aca="false">B103+0.05</f>
        <v>5.99999999999999</v>
      </c>
      <c r="C104" s="5" t="n">
        <f aca="false">'Решение СЛУ'!$K$4+'Решение СЛУ'!$K$5*B104+'Решение СЛУ'!$K$6*B104^2</f>
        <v>5.31428571428571</v>
      </c>
    </row>
    <row r="105" customFormat="false" ht="12.8" hidden="false" customHeight="false" outlineLevel="0" collapsed="false">
      <c r="B105" s="21" t="n">
        <f aca="false">B104+0.05</f>
        <v>6.04999999999999</v>
      </c>
      <c r="C105" s="5" t="n">
        <f aca="false">'Решение СЛУ'!$K$4+'Решение СЛУ'!$K$5*B105+'Решение СЛУ'!$K$6*B105^2</f>
        <v>5.35192857142857</v>
      </c>
    </row>
    <row r="106" customFormat="false" ht="12.8" hidden="false" customHeight="false" outlineLevel="0" collapsed="false">
      <c r="B106" s="21" t="n">
        <f aca="false">B105+0.05</f>
        <v>6.09999999999999</v>
      </c>
      <c r="C106" s="5" t="n">
        <f aca="false">'Решение СЛУ'!$K$4+'Решение СЛУ'!$K$5*B106+'Решение СЛУ'!$K$6*B106^2</f>
        <v>5.39142857142857</v>
      </c>
    </row>
    <row r="107" customFormat="false" ht="12.8" hidden="false" customHeight="false" outlineLevel="0" collapsed="false">
      <c r="B107" s="21" t="n">
        <f aca="false">B106+0.05</f>
        <v>6.14999999999999</v>
      </c>
      <c r="C107" s="5" t="n">
        <f aca="false">'Решение СЛУ'!$K$4+'Решение СЛУ'!$K$5*B107+'Решение СЛУ'!$K$6*B107^2</f>
        <v>5.43278571428572</v>
      </c>
    </row>
    <row r="108" customFormat="false" ht="12.8" hidden="false" customHeight="false" outlineLevel="0" collapsed="false">
      <c r="B108" s="21" t="n">
        <f aca="false">B107+0.05</f>
        <v>6.19999999999999</v>
      </c>
      <c r="C108" s="5" t="n">
        <f aca="false">'Решение СЛУ'!$K$4+'Решение СЛУ'!$K$5*B108+'Решение СЛУ'!$K$6*B108^2</f>
        <v>5.47600000000001</v>
      </c>
    </row>
    <row r="109" customFormat="false" ht="12.8" hidden="false" customHeight="false" outlineLevel="0" collapsed="false">
      <c r="B109" s="21" t="n">
        <f aca="false">B108+0.05</f>
        <v>6.24999999999999</v>
      </c>
      <c r="C109" s="5" t="n">
        <f aca="false">'Решение СЛУ'!$K$4+'Решение СЛУ'!$K$5*B109+'Решение СЛУ'!$K$6*B109^2</f>
        <v>5.52107142857144</v>
      </c>
    </row>
    <row r="110" customFormat="false" ht="12.8" hidden="false" customHeight="false" outlineLevel="0" collapsed="false">
      <c r="B110" s="21" t="n">
        <f aca="false">B109+0.05</f>
        <v>6.29999999999999</v>
      </c>
      <c r="C110" s="5" t="n">
        <f aca="false">'Решение СЛУ'!$K$4+'Решение СЛУ'!$K$5*B110+'Решение СЛУ'!$K$6*B110^2</f>
        <v>5.56800000000002</v>
      </c>
    </row>
    <row r="111" customFormat="false" ht="12.8" hidden="false" customHeight="false" outlineLevel="0" collapsed="false">
      <c r="B111" s="21" t="n">
        <f aca="false">B110+0.05</f>
        <v>6.34999999999999</v>
      </c>
      <c r="C111" s="5" t="n">
        <f aca="false">'Решение СЛУ'!$K$4+'Решение СЛУ'!$K$5*B111+'Решение СЛУ'!$K$6*B111^2</f>
        <v>5.61678571428574</v>
      </c>
    </row>
    <row r="112" customFormat="false" ht="12.8" hidden="false" customHeight="false" outlineLevel="0" collapsed="false">
      <c r="B112" s="21" t="n">
        <f aca="false">B111+0.05</f>
        <v>6.39999999999999</v>
      </c>
      <c r="C112" s="5" t="n">
        <f aca="false">'Решение СЛУ'!$K$4+'Решение СЛУ'!$K$5*B112+'Решение СЛУ'!$K$6*B112^2</f>
        <v>5.6674285714286</v>
      </c>
    </row>
    <row r="113" customFormat="false" ht="12.8" hidden="false" customHeight="false" outlineLevel="0" collapsed="false">
      <c r="B113" s="21" t="n">
        <f aca="false">B112+0.05</f>
        <v>6.44999999999999</v>
      </c>
      <c r="C113" s="5" t="n">
        <f aca="false">'Решение СЛУ'!$K$4+'Решение СЛУ'!$K$5*B113+'Решение СЛУ'!$K$6*B113^2</f>
        <v>5.71992857142861</v>
      </c>
    </row>
    <row r="114" customFormat="false" ht="12.8" hidden="false" customHeight="false" outlineLevel="0" collapsed="false">
      <c r="B114" s="21" t="n">
        <f aca="false">B113+0.05</f>
        <v>6.49999999999999</v>
      </c>
      <c r="C114" s="5" t="n">
        <f aca="false">'Решение СЛУ'!$K$4+'Решение СЛУ'!$K$5*B114+'Решение СЛУ'!$K$6*B114^2</f>
        <v>5.77428571428575</v>
      </c>
    </row>
    <row r="115" customFormat="false" ht="12.8" hidden="false" customHeight="false" outlineLevel="0" collapsed="false">
      <c r="B115" s="21" t="n">
        <f aca="false">B114+0.05</f>
        <v>6.54999999999999</v>
      </c>
      <c r="C115" s="5" t="n">
        <f aca="false">'Решение СЛУ'!$K$4+'Решение СЛУ'!$K$5*B115+'Решение СЛУ'!$K$6*B115^2</f>
        <v>5.83050000000004</v>
      </c>
    </row>
    <row r="116" customFormat="false" ht="12.8" hidden="false" customHeight="false" outlineLevel="0" collapsed="false">
      <c r="B116" s="21" t="n">
        <f aca="false">B115+0.05</f>
        <v>6.59999999999998</v>
      </c>
      <c r="C116" s="5" t="n">
        <f aca="false">'Решение СЛУ'!$K$4+'Решение СЛУ'!$K$5*B116+'Решение СЛУ'!$K$6*B116^2</f>
        <v>5.88857142857146</v>
      </c>
    </row>
    <row r="117" customFormat="false" ht="12.8" hidden="false" customHeight="false" outlineLevel="0" collapsed="false">
      <c r="B117" s="21" t="n">
        <f aca="false">B116+0.05</f>
        <v>6.64999999999998</v>
      </c>
      <c r="C117" s="5" t="n">
        <f aca="false">'Решение СЛУ'!$K$4+'Решение СЛУ'!$K$5*B117+'Решение СЛУ'!$K$6*B117^2</f>
        <v>5.94850000000004</v>
      </c>
    </row>
    <row r="118" customFormat="false" ht="12.8" hidden="false" customHeight="false" outlineLevel="0" collapsed="false">
      <c r="B118" s="21" t="n">
        <f aca="false">B117+0.05</f>
        <v>6.69999999999998</v>
      </c>
      <c r="C118" s="5" t="n">
        <f aca="false">'Решение СЛУ'!$K$4+'Решение СЛУ'!$K$5*B118+'Решение СЛУ'!$K$6*B118^2</f>
        <v>6.01028571428575</v>
      </c>
    </row>
    <row r="119" customFormat="false" ht="12.8" hidden="false" customHeight="false" outlineLevel="0" collapsed="false">
      <c r="B119" s="21" t="n">
        <f aca="false">B118+0.05</f>
        <v>6.74999999999998</v>
      </c>
      <c r="C119" s="5" t="n">
        <f aca="false">'Решение СЛУ'!$K$4+'Решение СЛУ'!$K$5*B119+'Решение СЛУ'!$K$6*B119^2</f>
        <v>6.07392857142862</v>
      </c>
    </row>
    <row r="120" customFormat="false" ht="12.8" hidden="false" customHeight="false" outlineLevel="0" collapsed="false">
      <c r="B120" s="21" t="n">
        <f aca="false">B119+0.05</f>
        <v>6.79999999999998</v>
      </c>
      <c r="C120" s="5" t="n">
        <f aca="false">'Решение СЛУ'!$K$4+'Решение СЛУ'!$K$5*B120+'Решение СЛУ'!$K$6*B120^2</f>
        <v>6.13942857142862</v>
      </c>
    </row>
    <row r="121" customFormat="false" ht="12.8" hidden="false" customHeight="false" outlineLevel="0" collapsed="false">
      <c r="B121" s="21" t="n">
        <f aca="false">B120+0.05</f>
        <v>6.84999999999998</v>
      </c>
      <c r="C121" s="5" t="n">
        <f aca="false">'Решение СЛУ'!$K$4+'Решение СЛУ'!$K$5*B121+'Решение СЛУ'!$K$6*B121^2</f>
        <v>6.20678571428577</v>
      </c>
    </row>
    <row r="122" customFormat="false" ht="12.8" hidden="false" customHeight="false" outlineLevel="0" collapsed="false">
      <c r="B122" s="21" t="n">
        <f aca="false">B121+0.05</f>
        <v>6.89999999999998</v>
      </c>
      <c r="C122" s="5" t="n">
        <f aca="false">'Решение СЛУ'!$K$4+'Решение СЛУ'!$K$5*B122+'Решение СЛУ'!$K$6*B122^2</f>
        <v>6.27600000000006</v>
      </c>
    </row>
    <row r="123" customFormat="false" ht="12.8" hidden="false" customHeight="false" outlineLevel="0" collapsed="false">
      <c r="B123" s="21" t="n">
        <f aca="false">B122+0.05</f>
        <v>6.94999999999998</v>
      </c>
      <c r="C123" s="5" t="n">
        <f aca="false">'Решение СЛУ'!$K$4+'Решение СЛУ'!$K$5*B123+'Решение СЛУ'!$K$6*B123^2</f>
        <v>6.34707142857149</v>
      </c>
    </row>
    <row r="124" s="22" customFormat="true" ht="12.8" hidden="false" customHeight="false" outlineLevel="0" collapsed="false">
      <c r="B124" s="23" t="n">
        <f aca="false">B123+0.05</f>
        <v>6.99999999999998</v>
      </c>
      <c r="C124" s="5" t="n">
        <f aca="false">'Решение СЛУ'!$K$4+'Решение СЛУ'!$K$5*B124+'Решение СЛУ'!$K$6*B124^2</f>
        <v>6.42000000000007</v>
      </c>
    </row>
    <row r="125" customFormat="false" ht="12.8" hidden="false" customHeight="false" outlineLevel="0" collapsed="false">
      <c r="B125" s="21" t="n">
        <f aca="false">B124+0.05</f>
        <v>7.04999999999998</v>
      </c>
      <c r="C125" s="5" t="n">
        <f aca="false">'Решение СЛУ'!$K$4+'Решение СЛУ'!$K$5*B125+'Решение СЛУ'!$K$6*B125^2</f>
        <v>6.49478571428578</v>
      </c>
    </row>
    <row r="126" customFormat="false" ht="12.8" hidden="false" customHeight="false" outlineLevel="0" collapsed="false">
      <c r="B126" s="21" t="n">
        <f aca="false">B125+0.05</f>
        <v>7.09999999999998</v>
      </c>
      <c r="C126" s="5" t="n">
        <f aca="false">'Решение СЛУ'!$K$4+'Решение СЛУ'!$K$5*B126+'Решение СЛУ'!$K$6*B126^2</f>
        <v>6.57142857142864</v>
      </c>
    </row>
    <row r="127" customFormat="false" ht="12.8" hidden="false" customHeight="false" outlineLevel="0" collapsed="false">
      <c r="B127" s="21" t="n">
        <f aca="false">B126+0.05</f>
        <v>7.14999999999998</v>
      </c>
      <c r="C127" s="5" t="n">
        <f aca="false">'Решение СЛУ'!$K$4+'Решение СЛУ'!$K$5*B127+'Решение СЛУ'!$K$6*B127^2</f>
        <v>6.64992857142865</v>
      </c>
    </row>
    <row r="128" customFormat="false" ht="12.8" hidden="false" customHeight="false" outlineLevel="0" collapsed="false">
      <c r="B128" s="21" t="n">
        <f aca="false">B127+0.05</f>
        <v>7.19999999999998</v>
      </c>
      <c r="C128" s="5" t="n">
        <f aca="false">'Решение СЛУ'!$K$4+'Решение СЛУ'!$K$5*B128+'Решение СЛУ'!$K$6*B128^2</f>
        <v>6.7302857142858</v>
      </c>
    </row>
    <row r="129" customFormat="false" ht="12.8" hidden="false" customHeight="false" outlineLevel="0" collapsed="false">
      <c r="B129" s="21" t="n">
        <f aca="false">B128+0.05</f>
        <v>7.24999999999998</v>
      </c>
      <c r="C129" s="5" t="n">
        <f aca="false">'Решение СЛУ'!$K$4+'Решение СЛУ'!$K$5*B129+'Решение СЛУ'!$K$6*B129^2</f>
        <v>6.81250000000009</v>
      </c>
    </row>
    <row r="130" customFormat="false" ht="12.8" hidden="false" customHeight="false" outlineLevel="0" collapsed="false">
      <c r="B130" s="21" t="n">
        <f aca="false">B129+0.05</f>
        <v>7.29999999999998</v>
      </c>
      <c r="C130" s="5" t="n">
        <f aca="false">'Решение СЛУ'!$K$4+'Решение СЛУ'!$K$5*B130+'Решение СЛУ'!$K$6*B130^2</f>
        <v>6.89657142857152</v>
      </c>
    </row>
    <row r="131" customFormat="false" ht="12.8" hidden="false" customHeight="false" outlineLevel="0" collapsed="false">
      <c r="B131" s="21" t="n">
        <f aca="false">B130+0.05</f>
        <v>7.34999999999998</v>
      </c>
      <c r="C131" s="5" t="n">
        <f aca="false">'Решение СЛУ'!$K$4+'Решение СЛУ'!$K$5*B131+'Решение СЛУ'!$K$6*B131^2</f>
        <v>6.98250000000009</v>
      </c>
    </row>
    <row r="132" customFormat="false" ht="12.8" hidden="false" customHeight="false" outlineLevel="0" collapsed="false">
      <c r="B132" s="21" t="n">
        <f aca="false">B131+0.05</f>
        <v>7.39999999999998</v>
      </c>
      <c r="C132" s="5" t="n">
        <f aca="false">'Решение СЛУ'!$K$4+'Решение СЛУ'!$K$5*B132+'Решение СЛУ'!$K$6*B132^2</f>
        <v>7.07028571428581</v>
      </c>
    </row>
    <row r="133" customFormat="false" ht="12.8" hidden="false" customHeight="false" outlineLevel="0" collapsed="false">
      <c r="B133" s="21" t="n">
        <f aca="false">B132+0.05</f>
        <v>7.44999999999998</v>
      </c>
      <c r="C133" s="5" t="n">
        <f aca="false">'Решение СЛУ'!$K$4+'Решение СЛУ'!$K$5*B133+'Решение СЛУ'!$K$6*B133^2</f>
        <v>7.15992857142867</v>
      </c>
    </row>
    <row r="134" customFormat="false" ht="12.8" hidden="false" customHeight="false" outlineLevel="0" collapsed="false">
      <c r="B134" s="21" t="n">
        <f aca="false">B133+0.05</f>
        <v>7.49999999999998</v>
      </c>
      <c r="C134" s="5" t="n">
        <f aca="false">'Решение СЛУ'!$K$4+'Решение СЛУ'!$K$5*B134+'Решение СЛУ'!$K$6*B134^2</f>
        <v>7.25142857142868</v>
      </c>
    </row>
    <row r="135" customFormat="false" ht="12.8" hidden="false" customHeight="false" outlineLevel="0" collapsed="false">
      <c r="B135" s="21" t="n">
        <f aca="false">B134+0.05</f>
        <v>7.54999999999998</v>
      </c>
      <c r="C135" s="5" t="n">
        <f aca="false">'Решение СЛУ'!$K$4+'Решение СЛУ'!$K$5*B135+'Решение СЛУ'!$K$6*B135^2</f>
        <v>7.34478571428582</v>
      </c>
    </row>
    <row r="136" customFormat="false" ht="12.8" hidden="false" customHeight="false" outlineLevel="0" collapsed="false">
      <c r="B136" s="21" t="n">
        <f aca="false">B135+0.05</f>
        <v>7.59999999999998</v>
      </c>
      <c r="C136" s="5" t="n">
        <f aca="false">'Решение СЛУ'!$K$4+'Решение СЛУ'!$K$5*B136+'Решение СЛУ'!$K$6*B136^2</f>
        <v>7.44000000000012</v>
      </c>
    </row>
    <row r="137" customFormat="false" ht="12.8" hidden="false" customHeight="false" outlineLevel="0" collapsed="false">
      <c r="B137" s="21" t="n">
        <f aca="false">B136+0.05</f>
        <v>7.64999999999998</v>
      </c>
      <c r="C137" s="5" t="n">
        <f aca="false">'Решение СЛУ'!$K$4+'Решение СЛУ'!$K$5*B137+'Решение СЛУ'!$K$6*B137^2</f>
        <v>7.53707142857154</v>
      </c>
    </row>
    <row r="138" customFormat="false" ht="12.8" hidden="false" customHeight="false" outlineLevel="0" collapsed="false">
      <c r="B138" s="21" t="n">
        <f aca="false">B137+0.05</f>
        <v>7.69999999999998</v>
      </c>
      <c r="C138" s="5" t="n">
        <f aca="false">'Решение СЛУ'!$K$4+'Решение СЛУ'!$K$5*B138+'Решение СЛУ'!$K$6*B138^2</f>
        <v>7.63600000000012</v>
      </c>
    </row>
    <row r="139" customFormat="false" ht="12.8" hidden="false" customHeight="false" outlineLevel="0" collapsed="false">
      <c r="B139" s="21" t="n">
        <f aca="false">B138+0.05</f>
        <v>7.74999999999998</v>
      </c>
      <c r="C139" s="5" t="n">
        <f aca="false">'Решение СЛУ'!$K$4+'Решение СЛУ'!$K$5*B139+'Решение СЛУ'!$K$6*B139^2</f>
        <v>7.73678571428584</v>
      </c>
    </row>
    <row r="140" customFormat="false" ht="12.8" hidden="false" customHeight="false" outlineLevel="0" collapsed="false">
      <c r="B140" s="21" t="n">
        <f aca="false">B139+0.05</f>
        <v>7.79999999999998</v>
      </c>
      <c r="C140" s="5" t="n">
        <f aca="false">'Решение СЛУ'!$K$4+'Решение СЛУ'!$K$5*B140+'Решение СЛУ'!$K$6*B140^2</f>
        <v>7.8394285714287</v>
      </c>
    </row>
    <row r="141" customFormat="false" ht="12.8" hidden="false" customHeight="false" outlineLevel="0" collapsed="false">
      <c r="B141" s="21" t="n">
        <f aca="false">B140+0.05</f>
        <v>7.84999999999998</v>
      </c>
      <c r="C141" s="5" t="n">
        <f aca="false">'Решение СЛУ'!$K$4+'Решение СЛУ'!$K$5*B141+'Решение СЛУ'!$K$6*B141^2</f>
        <v>7.94392857142871</v>
      </c>
    </row>
    <row r="142" customFormat="false" ht="12.8" hidden="false" customHeight="false" outlineLevel="0" collapsed="false">
      <c r="B142" s="21" t="n">
        <f aca="false">B141+0.05</f>
        <v>7.89999999999998</v>
      </c>
      <c r="C142" s="5" t="n">
        <f aca="false">'Решение СЛУ'!$K$4+'Решение СЛУ'!$K$5*B142+'Решение СЛУ'!$K$6*B142^2</f>
        <v>8.05028571428585</v>
      </c>
    </row>
    <row r="143" customFormat="false" ht="12.8" hidden="false" customHeight="false" outlineLevel="0" collapsed="false">
      <c r="B143" s="21" t="n">
        <f aca="false">B142+0.05</f>
        <v>7.94999999999998</v>
      </c>
      <c r="C143" s="5" t="n">
        <f aca="false">'Решение СЛУ'!$K$4+'Решение СЛУ'!$K$5*B143+'Решение СЛУ'!$K$6*B143^2</f>
        <v>8.15850000000014</v>
      </c>
    </row>
  </sheetData>
  <mergeCells count="1">
    <mergeCell ref="B2:E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3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3" width="11.52"/>
  </cols>
  <sheetData>
    <row r="2" customFormat="false" ht="12.8" hidden="false" customHeight="false" outlineLevel="0" collapsed="false">
      <c r="B2" s="20" t="s">
        <v>34</v>
      </c>
      <c r="C2" s="20"/>
    </row>
    <row r="3" customFormat="false" ht="12.8" hidden="false" customHeight="false" outlineLevel="0" collapsed="false">
      <c r="B3" s="13" t="s">
        <v>35</v>
      </c>
      <c r="C3" s="24" t="n">
        <f aca="false">2*'Исходные данные'!H3-'Исходные данные'!G3</f>
        <v>7</v>
      </c>
    </row>
    <row r="4" customFormat="false" ht="12.8" hidden="false" customHeight="false" outlineLevel="0" collapsed="false">
      <c r="B4" s="13" t="s">
        <v>36</v>
      </c>
      <c r="C4" s="14" t="n">
        <f aca="false">'Линия тренда'!C124</f>
        <v>6.42000000000007</v>
      </c>
    </row>
    <row r="6" customFormat="false" ht="12.8" hidden="false" customHeight="false" outlineLevel="0" collapsed="false">
      <c r="B6" s="20" t="s">
        <v>37</v>
      </c>
      <c r="C6" s="20"/>
      <c r="E6" s="1" t="s">
        <v>38</v>
      </c>
      <c r="F6" s="1"/>
    </row>
    <row r="7" customFormat="false" ht="12.8" hidden="false" customHeight="false" outlineLevel="0" collapsed="false">
      <c r="B7" s="2" t="s">
        <v>39</v>
      </c>
      <c r="C7" s="2" t="n">
        <v>6</v>
      </c>
      <c r="E7" s="2" t="s">
        <v>32</v>
      </c>
      <c r="F7" s="2" t="s">
        <v>40</v>
      </c>
    </row>
    <row r="8" customFormat="false" ht="12.8" hidden="false" customHeight="false" outlineLevel="0" collapsed="false">
      <c r="B8" s="2" t="s">
        <v>41</v>
      </c>
      <c r="C8" s="2" t="n">
        <v>3</v>
      </c>
      <c r="E8" s="2" t="n">
        <f aca="false">'Расчет МНК'!B4</f>
        <v>1</v>
      </c>
      <c r="F8" s="25" t="n">
        <f aca="false">('Расчет МНК'!C4-'Линия тренда'!C23)^2</f>
        <v>9.40780347449216</v>
      </c>
    </row>
    <row r="9" customFormat="false" ht="12.8" hidden="false" customHeight="false" outlineLevel="0" collapsed="false">
      <c r="B9" s="6" t="s">
        <v>42</v>
      </c>
      <c r="C9" s="26" t="n">
        <f aca="false">C7-C8</f>
        <v>3</v>
      </c>
      <c r="E9" s="2" t="n">
        <f aca="false">'Расчет МНК'!B5</f>
        <v>2</v>
      </c>
      <c r="F9" s="25" t="n">
        <f aca="false">('Расчет МНК'!C5-'Линия тренда'!C24)^2</f>
        <v>1.04039999999923</v>
      </c>
    </row>
    <row r="10" customFormat="false" ht="12.8" hidden="false" customHeight="false" outlineLevel="0" collapsed="false">
      <c r="B10" s="27" t="s">
        <v>12</v>
      </c>
      <c r="C10" s="2" t="n">
        <v>0.05</v>
      </c>
      <c r="E10" s="2" t="n">
        <f aca="false">'Расчет МНК'!B6</f>
        <v>3</v>
      </c>
      <c r="F10" s="25" t="n">
        <f aca="false">('Расчет МНК'!C6-'Линия тренда'!C44)^2</f>
        <v>0.00208979591839338</v>
      </c>
    </row>
    <row r="11" customFormat="false" ht="12.8" hidden="false" customHeight="false" outlineLevel="0" collapsed="false">
      <c r="B11" s="6" t="s">
        <v>43</v>
      </c>
      <c r="C11" s="26" t="n">
        <f aca="false">1 - C10</f>
        <v>0.95</v>
      </c>
      <c r="E11" s="2" t="n">
        <f aca="false">'Расчет МНК'!B7</f>
        <v>4</v>
      </c>
      <c r="F11" s="25" t="n">
        <f aca="false">('Расчет МНК'!C7-'Линия тренда'!C64)^2</f>
        <v>0.0721306122449963</v>
      </c>
    </row>
    <row r="12" customFormat="false" ht="12.8" hidden="false" customHeight="false" outlineLevel="0" collapsed="false">
      <c r="B12" s="28" t="s">
        <v>44</v>
      </c>
      <c r="C12" s="28" t="n">
        <v>2.776</v>
      </c>
      <c r="E12" s="2" t="n">
        <f aca="false">'Расчет МНК'!B8</f>
        <v>5</v>
      </c>
      <c r="F12" s="25" t="n">
        <f aca="false">('Расчет МНК'!C8-'Линия тренда'!C84)^2</f>
        <v>0.300930612245001</v>
      </c>
    </row>
    <row r="13" customFormat="false" ht="12.8" hidden="false" customHeight="false" outlineLevel="0" collapsed="false">
      <c r="E13" s="2" t="n">
        <f aca="false">'Расчет МНК'!B9</f>
        <v>6</v>
      </c>
      <c r="F13" s="25" t="n">
        <f aca="false">('Расчет МНК'!C9-'Линия тренда'!C104)^2</f>
        <v>0.171632653061219</v>
      </c>
    </row>
    <row r="14" customFormat="false" ht="12.8" hidden="false" customHeight="false" outlineLevel="0" collapsed="false">
      <c r="E14" s="27" t="s">
        <v>19</v>
      </c>
      <c r="F14" s="25" t="n">
        <f aca="false">SUM(F8:F13)</f>
        <v>10.994987147961</v>
      </c>
    </row>
    <row r="15" customFormat="false" ht="12.8" hidden="false" customHeight="false" outlineLevel="0" collapsed="false">
      <c r="B15" s="29" t="s">
        <v>45</v>
      </c>
      <c r="C15" s="30" t="n">
        <f aca="false">F14/C9</f>
        <v>3.664995715987</v>
      </c>
    </row>
    <row r="16" customFormat="false" ht="12.8" hidden="false" customHeight="false" outlineLevel="0" collapsed="false">
      <c r="B16" s="27" t="s">
        <v>46</v>
      </c>
      <c r="C16" s="25" t="n">
        <f aca="false">SQRT(C15)*C12</f>
        <v>5.31442396000186</v>
      </c>
    </row>
    <row r="17" customFormat="false" ht="12.8" hidden="false" customHeight="false" outlineLevel="0" collapsed="false">
      <c r="B17" s="6" t="s">
        <v>47</v>
      </c>
      <c r="C17" s="2" t="str">
        <f aca="false">_xlfn.CONCAT(ROUND(C4, 3)," ± ",ROUND(C16, 3))</f>
        <v>6.42 ± 5.314</v>
      </c>
    </row>
    <row r="19" customFormat="false" ht="12.8" hidden="false" customHeight="false" outlineLevel="0" collapsed="false">
      <c r="B19" s="31" t="s">
        <v>32</v>
      </c>
      <c r="C19" s="32" t="s">
        <v>48</v>
      </c>
      <c r="D19" s="31" t="s">
        <v>32</v>
      </c>
      <c r="E19" s="32" t="s">
        <v>49</v>
      </c>
      <c r="F19" s="31" t="s">
        <v>32</v>
      </c>
      <c r="G19" s="32" t="s">
        <v>50</v>
      </c>
    </row>
    <row r="20" customFormat="false" ht="12.8" hidden="false" customHeight="false" outlineLevel="0" collapsed="false">
      <c r="B20" s="33" t="n">
        <f aca="false">C3</f>
        <v>7</v>
      </c>
      <c r="C20" s="34" t="n">
        <f aca="false">C4</f>
        <v>6.42000000000007</v>
      </c>
      <c r="D20" s="33" t="n">
        <f aca="false">C3</f>
        <v>7</v>
      </c>
      <c r="E20" s="34" t="n">
        <f aca="false">C4+C16</f>
        <v>11.7344239600019</v>
      </c>
      <c r="F20" s="33" t="n">
        <f aca="false">C3</f>
        <v>7</v>
      </c>
      <c r="G20" s="34" t="n">
        <f aca="false">C4-C16</f>
        <v>1.10557603999821</v>
      </c>
    </row>
    <row r="21" customFormat="false" ht="12.8" hidden="false" customHeight="false" outlineLevel="0" collapsed="false">
      <c r="B21" s="35"/>
      <c r="C21" s="35"/>
      <c r="D21" s="35"/>
      <c r="E21" s="35"/>
      <c r="F21" s="35"/>
      <c r="G21" s="35"/>
    </row>
  </sheetData>
  <mergeCells count="3">
    <mergeCell ref="B2:C2"/>
    <mergeCell ref="B6:C6"/>
    <mergeCell ref="E6:F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2022-05-16T16:59:55Z</dcterms:created>
  <dc:creator/>
  <dc:description/>
  <dc:language>en-GB</dc:language>
  <cp:lastModifiedBy/>
  <cp:lastPrinted>2022-05-20T22:45:56Z</cp:lastPrinted>
  <dcterms:modified xsi:type="dcterms:W3CDTF">2022-05-21T00:16:46Z</dcterms:modified>
  <cp:revision>22</cp:revision>
  <dc:subject/>
  <dc:title/>
</cp:coreProperties>
</file>