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ciek/Repos/pwc/benchmarks/"/>
    </mc:Choice>
  </mc:AlternateContent>
  <bookViews>
    <workbookView xWindow="0" yWindow="460" windowWidth="28800" windowHeight="16480" tabRatio="500" activeTab="3"/>
  </bookViews>
  <sheets>
    <sheet name="Sheet1" sheetId="1" r:id="rId1"/>
    <sheet name="VM" sheetId="2" r:id="rId2"/>
    <sheet name="VM-impr" sheetId="3" r:id="rId3"/>
    <sheet name="VM-impr (2)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" i="5" l="1"/>
  <c r="P32" i="5"/>
  <c r="L32" i="5"/>
  <c r="J32" i="5"/>
  <c r="F28" i="5"/>
  <c r="F29" i="5"/>
  <c r="F26" i="5"/>
  <c r="T18" i="5"/>
  <c r="K7" i="5"/>
  <c r="K8" i="5"/>
  <c r="K5" i="5"/>
  <c r="I7" i="5"/>
  <c r="I8" i="5"/>
  <c r="I5" i="5"/>
  <c r="N32" i="5"/>
  <c r="R32" i="5"/>
  <c r="T32" i="5"/>
  <c r="U32" i="5"/>
  <c r="M32" i="5"/>
  <c r="K32" i="5"/>
  <c r="H32" i="5"/>
  <c r="G32" i="5"/>
  <c r="V7" i="5"/>
  <c r="V8" i="5"/>
  <c r="V6" i="5"/>
  <c r="V14" i="5"/>
  <c r="V15" i="5"/>
  <c r="V13" i="5"/>
  <c r="V21" i="5"/>
  <c r="V22" i="5"/>
  <c r="V20" i="5"/>
  <c r="V28" i="5"/>
  <c r="V29" i="5"/>
  <c r="V27" i="5"/>
  <c r="V35" i="5"/>
  <c r="V36" i="5"/>
  <c r="V34" i="5"/>
  <c r="V48" i="5"/>
  <c r="U7" i="5"/>
  <c r="U8" i="5"/>
  <c r="U6" i="5"/>
  <c r="U14" i="5"/>
  <c r="U15" i="5"/>
  <c r="U13" i="5"/>
  <c r="U21" i="5"/>
  <c r="U22" i="5"/>
  <c r="U20" i="5"/>
  <c r="U28" i="5"/>
  <c r="U29" i="5"/>
  <c r="U27" i="5"/>
  <c r="U35" i="5"/>
  <c r="U36" i="5"/>
  <c r="U34" i="5"/>
  <c r="U48" i="5"/>
  <c r="T7" i="5"/>
  <c r="T8" i="5"/>
  <c r="T6" i="5"/>
  <c r="T14" i="5"/>
  <c r="T15" i="5"/>
  <c r="T13" i="5"/>
  <c r="T21" i="5"/>
  <c r="T22" i="5"/>
  <c r="T20" i="5"/>
  <c r="T28" i="5"/>
  <c r="T29" i="5"/>
  <c r="T27" i="5"/>
  <c r="T35" i="5"/>
  <c r="T36" i="5"/>
  <c r="T34" i="5"/>
  <c r="T48" i="5"/>
  <c r="S7" i="5"/>
  <c r="S8" i="5"/>
  <c r="S6" i="5"/>
  <c r="S14" i="5"/>
  <c r="S15" i="5"/>
  <c r="S13" i="5"/>
  <c r="S21" i="5"/>
  <c r="S22" i="5"/>
  <c r="S20" i="5"/>
  <c r="S28" i="5"/>
  <c r="S29" i="5"/>
  <c r="S27" i="5"/>
  <c r="S35" i="5"/>
  <c r="S36" i="5"/>
  <c r="S34" i="5"/>
  <c r="S48" i="5"/>
  <c r="R7" i="5"/>
  <c r="R8" i="5"/>
  <c r="R6" i="5"/>
  <c r="R14" i="5"/>
  <c r="R15" i="5"/>
  <c r="R13" i="5"/>
  <c r="R21" i="5"/>
  <c r="R22" i="5"/>
  <c r="R20" i="5"/>
  <c r="R28" i="5"/>
  <c r="R29" i="5"/>
  <c r="R27" i="5"/>
  <c r="R35" i="5"/>
  <c r="R36" i="5"/>
  <c r="R34" i="5"/>
  <c r="R48" i="5"/>
  <c r="Q7" i="5"/>
  <c r="Q8" i="5"/>
  <c r="Q6" i="5"/>
  <c r="Q14" i="5"/>
  <c r="Q15" i="5"/>
  <c r="Q13" i="5"/>
  <c r="Q21" i="5"/>
  <c r="Q22" i="5"/>
  <c r="Q20" i="5"/>
  <c r="Q28" i="5"/>
  <c r="Q29" i="5"/>
  <c r="Q27" i="5"/>
  <c r="Q35" i="5"/>
  <c r="Q36" i="5"/>
  <c r="Q34" i="5"/>
  <c r="Q48" i="5"/>
  <c r="P7" i="5"/>
  <c r="P8" i="5"/>
  <c r="P6" i="5"/>
  <c r="P14" i="5"/>
  <c r="P15" i="5"/>
  <c r="P13" i="5"/>
  <c r="P21" i="5"/>
  <c r="P22" i="5"/>
  <c r="P20" i="5"/>
  <c r="P28" i="5"/>
  <c r="P29" i="5"/>
  <c r="P27" i="5"/>
  <c r="P35" i="5"/>
  <c r="P36" i="5"/>
  <c r="P34" i="5"/>
  <c r="P48" i="5"/>
  <c r="O7" i="5"/>
  <c r="O8" i="5"/>
  <c r="O6" i="5"/>
  <c r="O14" i="5"/>
  <c r="O15" i="5"/>
  <c r="O13" i="5"/>
  <c r="O21" i="5"/>
  <c r="O22" i="5"/>
  <c r="O20" i="5"/>
  <c r="O28" i="5"/>
  <c r="O29" i="5"/>
  <c r="O27" i="5"/>
  <c r="O35" i="5"/>
  <c r="O36" i="5"/>
  <c r="O34" i="5"/>
  <c r="O48" i="5"/>
  <c r="N7" i="5"/>
  <c r="N8" i="5"/>
  <c r="N6" i="5"/>
  <c r="N14" i="5"/>
  <c r="N15" i="5"/>
  <c r="N13" i="5"/>
  <c r="N21" i="5"/>
  <c r="N22" i="5"/>
  <c r="N20" i="5"/>
  <c r="N28" i="5"/>
  <c r="N29" i="5"/>
  <c r="N27" i="5"/>
  <c r="N35" i="5"/>
  <c r="N36" i="5"/>
  <c r="N34" i="5"/>
  <c r="N48" i="5"/>
  <c r="M7" i="5"/>
  <c r="M8" i="5"/>
  <c r="M6" i="5"/>
  <c r="M14" i="5"/>
  <c r="M15" i="5"/>
  <c r="M13" i="5"/>
  <c r="M21" i="5"/>
  <c r="M22" i="5"/>
  <c r="M20" i="5"/>
  <c r="M28" i="5"/>
  <c r="M29" i="5"/>
  <c r="M27" i="5"/>
  <c r="M35" i="5"/>
  <c r="M36" i="5"/>
  <c r="M34" i="5"/>
  <c r="M48" i="5"/>
  <c r="L7" i="5"/>
  <c r="L8" i="5"/>
  <c r="L6" i="5"/>
  <c r="L14" i="5"/>
  <c r="L15" i="5"/>
  <c r="L13" i="5"/>
  <c r="L21" i="5"/>
  <c r="L22" i="5"/>
  <c r="L20" i="5"/>
  <c r="L28" i="5"/>
  <c r="L29" i="5"/>
  <c r="L27" i="5"/>
  <c r="L35" i="5"/>
  <c r="L36" i="5"/>
  <c r="L34" i="5"/>
  <c r="L48" i="5"/>
  <c r="K6" i="5"/>
  <c r="K14" i="5"/>
  <c r="K15" i="5"/>
  <c r="K13" i="5"/>
  <c r="K21" i="5"/>
  <c r="K22" i="5"/>
  <c r="K20" i="5"/>
  <c r="K28" i="5"/>
  <c r="K29" i="5"/>
  <c r="K27" i="5"/>
  <c r="K35" i="5"/>
  <c r="K36" i="5"/>
  <c r="K34" i="5"/>
  <c r="K48" i="5"/>
  <c r="J7" i="5"/>
  <c r="J8" i="5"/>
  <c r="J6" i="5"/>
  <c r="J14" i="5"/>
  <c r="J15" i="5"/>
  <c r="J13" i="5"/>
  <c r="J21" i="5"/>
  <c r="J22" i="5"/>
  <c r="J20" i="5"/>
  <c r="J28" i="5"/>
  <c r="J29" i="5"/>
  <c r="J27" i="5"/>
  <c r="J35" i="5"/>
  <c r="J36" i="5"/>
  <c r="J34" i="5"/>
  <c r="J48" i="5"/>
  <c r="I6" i="5"/>
  <c r="I14" i="5"/>
  <c r="I15" i="5"/>
  <c r="I13" i="5"/>
  <c r="I21" i="5"/>
  <c r="I22" i="5"/>
  <c r="I20" i="5"/>
  <c r="I28" i="5"/>
  <c r="I29" i="5"/>
  <c r="I27" i="5"/>
  <c r="I35" i="5"/>
  <c r="I36" i="5"/>
  <c r="I34" i="5"/>
  <c r="I48" i="5"/>
  <c r="H7" i="5"/>
  <c r="H8" i="5"/>
  <c r="H6" i="5"/>
  <c r="H14" i="5"/>
  <c r="H15" i="5"/>
  <c r="H13" i="5"/>
  <c r="H21" i="5"/>
  <c r="H22" i="5"/>
  <c r="H20" i="5"/>
  <c r="H28" i="5"/>
  <c r="H29" i="5"/>
  <c r="H27" i="5"/>
  <c r="H35" i="5"/>
  <c r="H36" i="5"/>
  <c r="H34" i="5"/>
  <c r="H48" i="5"/>
  <c r="G7" i="5"/>
  <c r="G8" i="5"/>
  <c r="G6" i="5"/>
  <c r="G14" i="5"/>
  <c r="G15" i="5"/>
  <c r="G13" i="5"/>
  <c r="G21" i="5"/>
  <c r="G22" i="5"/>
  <c r="G20" i="5"/>
  <c r="G28" i="5"/>
  <c r="G29" i="5"/>
  <c r="G27" i="5"/>
  <c r="G35" i="5"/>
  <c r="G36" i="5"/>
  <c r="G34" i="5"/>
  <c r="G48" i="5"/>
  <c r="F7" i="5"/>
  <c r="F8" i="5"/>
  <c r="F6" i="5"/>
  <c r="F14" i="5"/>
  <c r="F15" i="5"/>
  <c r="F13" i="5"/>
  <c r="F21" i="5"/>
  <c r="F22" i="5"/>
  <c r="F20" i="5"/>
  <c r="F27" i="5"/>
  <c r="F35" i="5"/>
  <c r="F36" i="5"/>
  <c r="F34" i="5"/>
  <c r="F48" i="5"/>
  <c r="E7" i="5"/>
  <c r="E8" i="5"/>
  <c r="E6" i="5"/>
  <c r="E14" i="5"/>
  <c r="E15" i="5"/>
  <c r="E13" i="5"/>
  <c r="E21" i="5"/>
  <c r="E22" i="5"/>
  <c r="E20" i="5"/>
  <c r="E28" i="5"/>
  <c r="E29" i="5"/>
  <c r="E27" i="5"/>
  <c r="E35" i="5"/>
  <c r="E36" i="5"/>
  <c r="E34" i="5"/>
  <c r="E48" i="5"/>
  <c r="D7" i="5"/>
  <c r="D8" i="5"/>
  <c r="D6" i="5"/>
  <c r="D14" i="5"/>
  <c r="D15" i="5"/>
  <c r="D13" i="5"/>
  <c r="D21" i="5"/>
  <c r="D22" i="5"/>
  <c r="D20" i="5"/>
  <c r="D28" i="5"/>
  <c r="D29" i="5"/>
  <c r="D27" i="5"/>
  <c r="D35" i="5"/>
  <c r="D36" i="5"/>
  <c r="D34" i="5"/>
  <c r="D48" i="5"/>
  <c r="C7" i="5"/>
  <c r="C8" i="5"/>
  <c r="C6" i="5"/>
  <c r="C14" i="5"/>
  <c r="C15" i="5"/>
  <c r="C13" i="5"/>
  <c r="C21" i="5"/>
  <c r="C22" i="5"/>
  <c r="C20" i="5"/>
  <c r="C28" i="5"/>
  <c r="C29" i="5"/>
  <c r="C27" i="5"/>
  <c r="C35" i="5"/>
  <c r="C36" i="5"/>
  <c r="C34" i="5"/>
  <c r="C48" i="5"/>
  <c r="V5" i="5"/>
  <c r="V12" i="5"/>
  <c r="V19" i="5"/>
  <c r="V26" i="5"/>
  <c r="V33" i="5"/>
  <c r="V47" i="5"/>
  <c r="U5" i="5"/>
  <c r="U12" i="5"/>
  <c r="U19" i="5"/>
  <c r="U26" i="5"/>
  <c r="U33" i="5"/>
  <c r="U47" i="5"/>
  <c r="T5" i="5"/>
  <c r="T12" i="5"/>
  <c r="T19" i="5"/>
  <c r="T26" i="5"/>
  <c r="T33" i="5"/>
  <c r="T47" i="5"/>
  <c r="S5" i="5"/>
  <c r="S12" i="5"/>
  <c r="S19" i="5"/>
  <c r="S26" i="5"/>
  <c r="S33" i="5"/>
  <c r="S47" i="5"/>
  <c r="R5" i="5"/>
  <c r="R12" i="5"/>
  <c r="R19" i="5"/>
  <c r="R26" i="5"/>
  <c r="R33" i="5"/>
  <c r="R47" i="5"/>
  <c r="Q5" i="5"/>
  <c r="Q12" i="5"/>
  <c r="Q19" i="5"/>
  <c r="Q26" i="5"/>
  <c r="Q33" i="5"/>
  <c r="Q47" i="5"/>
  <c r="P5" i="5"/>
  <c r="P12" i="5"/>
  <c r="P19" i="5"/>
  <c r="P26" i="5"/>
  <c r="P33" i="5"/>
  <c r="P47" i="5"/>
  <c r="O5" i="5"/>
  <c r="O12" i="5"/>
  <c r="O19" i="5"/>
  <c r="O26" i="5"/>
  <c r="O33" i="5"/>
  <c r="O47" i="5"/>
  <c r="N5" i="5"/>
  <c r="N12" i="5"/>
  <c r="N19" i="5"/>
  <c r="N26" i="5"/>
  <c r="N33" i="5"/>
  <c r="N47" i="5"/>
  <c r="M5" i="5"/>
  <c r="M12" i="5"/>
  <c r="M19" i="5"/>
  <c r="M26" i="5"/>
  <c r="M33" i="5"/>
  <c r="M47" i="5"/>
  <c r="L5" i="5"/>
  <c r="L12" i="5"/>
  <c r="L19" i="5"/>
  <c r="L26" i="5"/>
  <c r="L33" i="5"/>
  <c r="L47" i="5"/>
  <c r="K12" i="5"/>
  <c r="K19" i="5"/>
  <c r="K26" i="5"/>
  <c r="K33" i="5"/>
  <c r="K47" i="5"/>
  <c r="J5" i="5"/>
  <c r="J12" i="5"/>
  <c r="J19" i="5"/>
  <c r="J26" i="5"/>
  <c r="J33" i="5"/>
  <c r="J47" i="5"/>
  <c r="I12" i="5"/>
  <c r="I19" i="5"/>
  <c r="I26" i="5"/>
  <c r="I33" i="5"/>
  <c r="I47" i="5"/>
  <c r="H5" i="5"/>
  <c r="H12" i="5"/>
  <c r="H19" i="5"/>
  <c r="H26" i="5"/>
  <c r="H33" i="5"/>
  <c r="H47" i="5"/>
  <c r="G5" i="5"/>
  <c r="G12" i="5"/>
  <c r="G19" i="5"/>
  <c r="G26" i="5"/>
  <c r="G33" i="5"/>
  <c r="G47" i="5"/>
  <c r="F5" i="5"/>
  <c r="F12" i="5"/>
  <c r="F19" i="5"/>
  <c r="F33" i="5"/>
  <c r="F47" i="5"/>
  <c r="E5" i="5"/>
  <c r="E12" i="5"/>
  <c r="E19" i="5"/>
  <c r="E26" i="5"/>
  <c r="E33" i="5"/>
  <c r="E47" i="5"/>
  <c r="D5" i="5"/>
  <c r="D12" i="5"/>
  <c r="D19" i="5"/>
  <c r="D26" i="5"/>
  <c r="D33" i="5"/>
  <c r="D47" i="5"/>
  <c r="C5" i="5"/>
  <c r="C12" i="5"/>
  <c r="C19" i="5"/>
  <c r="C26" i="5"/>
  <c r="C33" i="5"/>
  <c r="C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V45" i="3"/>
  <c r="V46" i="3"/>
  <c r="V7" i="3"/>
  <c r="V8" i="3"/>
  <c r="V5" i="3"/>
  <c r="V14" i="3"/>
  <c r="V15" i="3"/>
  <c r="V12" i="3"/>
  <c r="V21" i="3"/>
  <c r="V22" i="3"/>
  <c r="V19" i="3"/>
  <c r="V28" i="3"/>
  <c r="V29" i="3"/>
  <c r="V26" i="3"/>
  <c r="V35" i="3"/>
  <c r="V36" i="3"/>
  <c r="V33" i="3"/>
  <c r="V47" i="3"/>
  <c r="V6" i="3"/>
  <c r="V13" i="3"/>
  <c r="V20" i="3"/>
  <c r="V27" i="3"/>
  <c r="V34" i="3"/>
  <c r="V48" i="3"/>
  <c r="U45" i="3"/>
  <c r="U46" i="3"/>
  <c r="U7" i="3"/>
  <c r="U8" i="3"/>
  <c r="U5" i="3"/>
  <c r="U14" i="3"/>
  <c r="U15" i="3"/>
  <c r="U12" i="3"/>
  <c r="U21" i="3"/>
  <c r="U22" i="3"/>
  <c r="U19" i="3"/>
  <c r="U28" i="3"/>
  <c r="U29" i="3"/>
  <c r="U26" i="3"/>
  <c r="U35" i="3"/>
  <c r="U36" i="3"/>
  <c r="U33" i="3"/>
  <c r="U47" i="3"/>
  <c r="U6" i="3"/>
  <c r="U13" i="3"/>
  <c r="U20" i="3"/>
  <c r="U27" i="3"/>
  <c r="U34" i="3"/>
  <c r="U48" i="3"/>
  <c r="T45" i="3"/>
  <c r="T46" i="3"/>
  <c r="T7" i="3"/>
  <c r="T8" i="3"/>
  <c r="T5" i="3"/>
  <c r="T14" i="3"/>
  <c r="T15" i="3"/>
  <c r="T12" i="3"/>
  <c r="T21" i="3"/>
  <c r="T22" i="3"/>
  <c r="T19" i="3"/>
  <c r="T28" i="3"/>
  <c r="T29" i="3"/>
  <c r="T26" i="3"/>
  <c r="T35" i="3"/>
  <c r="T36" i="3"/>
  <c r="T33" i="3"/>
  <c r="T47" i="3"/>
  <c r="T6" i="3"/>
  <c r="T13" i="3"/>
  <c r="T20" i="3"/>
  <c r="T27" i="3"/>
  <c r="T34" i="3"/>
  <c r="T48" i="3"/>
  <c r="S45" i="3"/>
  <c r="S46" i="3"/>
  <c r="S7" i="3"/>
  <c r="S8" i="3"/>
  <c r="S5" i="3"/>
  <c r="S14" i="3"/>
  <c r="S15" i="3"/>
  <c r="S12" i="3"/>
  <c r="S21" i="3"/>
  <c r="S22" i="3"/>
  <c r="S19" i="3"/>
  <c r="S28" i="3"/>
  <c r="S29" i="3"/>
  <c r="S26" i="3"/>
  <c r="S35" i="3"/>
  <c r="S36" i="3"/>
  <c r="S33" i="3"/>
  <c r="S47" i="3"/>
  <c r="S6" i="3"/>
  <c r="S13" i="3"/>
  <c r="S20" i="3"/>
  <c r="S27" i="3"/>
  <c r="S34" i="3"/>
  <c r="S48" i="3"/>
  <c r="R45" i="3"/>
  <c r="R46" i="3"/>
  <c r="R7" i="3"/>
  <c r="R8" i="3"/>
  <c r="R5" i="3"/>
  <c r="R14" i="3"/>
  <c r="R15" i="3"/>
  <c r="R12" i="3"/>
  <c r="R21" i="3"/>
  <c r="R22" i="3"/>
  <c r="R19" i="3"/>
  <c r="R28" i="3"/>
  <c r="R29" i="3"/>
  <c r="R26" i="3"/>
  <c r="R35" i="3"/>
  <c r="R36" i="3"/>
  <c r="R33" i="3"/>
  <c r="R47" i="3"/>
  <c r="R6" i="3"/>
  <c r="R13" i="3"/>
  <c r="R20" i="3"/>
  <c r="R27" i="3"/>
  <c r="R34" i="3"/>
  <c r="R48" i="3"/>
  <c r="Q45" i="3"/>
  <c r="Q46" i="3"/>
  <c r="Q7" i="3"/>
  <c r="Q8" i="3"/>
  <c r="Q5" i="3"/>
  <c r="Q14" i="3"/>
  <c r="Q15" i="3"/>
  <c r="Q12" i="3"/>
  <c r="Q21" i="3"/>
  <c r="Q22" i="3"/>
  <c r="Q19" i="3"/>
  <c r="Q28" i="3"/>
  <c r="Q29" i="3"/>
  <c r="Q26" i="3"/>
  <c r="Q35" i="3"/>
  <c r="Q36" i="3"/>
  <c r="Q33" i="3"/>
  <c r="Q47" i="3"/>
  <c r="Q6" i="3"/>
  <c r="Q13" i="3"/>
  <c r="Q20" i="3"/>
  <c r="Q27" i="3"/>
  <c r="Q34" i="3"/>
  <c r="Q48" i="3"/>
  <c r="P45" i="3"/>
  <c r="P46" i="3"/>
  <c r="P7" i="3"/>
  <c r="P8" i="3"/>
  <c r="P5" i="3"/>
  <c r="P14" i="3"/>
  <c r="P15" i="3"/>
  <c r="P12" i="3"/>
  <c r="P21" i="3"/>
  <c r="P22" i="3"/>
  <c r="P19" i="3"/>
  <c r="P28" i="3"/>
  <c r="P29" i="3"/>
  <c r="P26" i="3"/>
  <c r="P35" i="3"/>
  <c r="P36" i="3"/>
  <c r="P33" i="3"/>
  <c r="P47" i="3"/>
  <c r="P6" i="3"/>
  <c r="P13" i="3"/>
  <c r="P20" i="3"/>
  <c r="P27" i="3"/>
  <c r="P34" i="3"/>
  <c r="P48" i="3"/>
  <c r="O45" i="3"/>
  <c r="O46" i="3"/>
  <c r="O7" i="3"/>
  <c r="O8" i="3"/>
  <c r="O5" i="3"/>
  <c r="O14" i="3"/>
  <c r="O15" i="3"/>
  <c r="O12" i="3"/>
  <c r="O21" i="3"/>
  <c r="O22" i="3"/>
  <c r="O19" i="3"/>
  <c r="O28" i="3"/>
  <c r="O29" i="3"/>
  <c r="O26" i="3"/>
  <c r="O35" i="3"/>
  <c r="O36" i="3"/>
  <c r="O33" i="3"/>
  <c r="O47" i="3"/>
  <c r="O6" i="3"/>
  <c r="O13" i="3"/>
  <c r="O20" i="3"/>
  <c r="O27" i="3"/>
  <c r="O34" i="3"/>
  <c r="O48" i="3"/>
  <c r="N45" i="3"/>
  <c r="N46" i="3"/>
  <c r="N7" i="3"/>
  <c r="N8" i="3"/>
  <c r="N5" i="3"/>
  <c r="N14" i="3"/>
  <c r="N15" i="3"/>
  <c r="N12" i="3"/>
  <c r="N21" i="3"/>
  <c r="N22" i="3"/>
  <c r="N19" i="3"/>
  <c r="N28" i="3"/>
  <c r="N29" i="3"/>
  <c r="N26" i="3"/>
  <c r="N35" i="3"/>
  <c r="N36" i="3"/>
  <c r="N33" i="3"/>
  <c r="N47" i="3"/>
  <c r="N6" i="3"/>
  <c r="N13" i="3"/>
  <c r="N20" i="3"/>
  <c r="N27" i="3"/>
  <c r="N34" i="3"/>
  <c r="N48" i="3"/>
  <c r="M45" i="3"/>
  <c r="M46" i="3"/>
  <c r="M7" i="3"/>
  <c r="M8" i="3"/>
  <c r="M5" i="3"/>
  <c r="M14" i="3"/>
  <c r="M15" i="3"/>
  <c r="M12" i="3"/>
  <c r="M21" i="3"/>
  <c r="M22" i="3"/>
  <c r="M19" i="3"/>
  <c r="M28" i="3"/>
  <c r="M29" i="3"/>
  <c r="M26" i="3"/>
  <c r="M35" i="3"/>
  <c r="M36" i="3"/>
  <c r="M33" i="3"/>
  <c r="M47" i="3"/>
  <c r="M6" i="3"/>
  <c r="M13" i="3"/>
  <c r="M20" i="3"/>
  <c r="M27" i="3"/>
  <c r="M34" i="3"/>
  <c r="M48" i="3"/>
  <c r="L45" i="3"/>
  <c r="L46" i="3"/>
  <c r="L7" i="3"/>
  <c r="L8" i="3"/>
  <c r="L5" i="3"/>
  <c r="L14" i="3"/>
  <c r="L15" i="3"/>
  <c r="L12" i="3"/>
  <c r="L21" i="3"/>
  <c r="L22" i="3"/>
  <c r="L19" i="3"/>
  <c r="L28" i="3"/>
  <c r="L29" i="3"/>
  <c r="L26" i="3"/>
  <c r="L35" i="3"/>
  <c r="L36" i="3"/>
  <c r="L33" i="3"/>
  <c r="L47" i="3"/>
  <c r="L6" i="3"/>
  <c r="L13" i="3"/>
  <c r="L20" i="3"/>
  <c r="L27" i="3"/>
  <c r="L34" i="3"/>
  <c r="L48" i="3"/>
  <c r="K45" i="3"/>
  <c r="K46" i="3"/>
  <c r="K7" i="3"/>
  <c r="K8" i="3"/>
  <c r="K5" i="3"/>
  <c r="K14" i="3"/>
  <c r="K15" i="3"/>
  <c r="K12" i="3"/>
  <c r="K21" i="3"/>
  <c r="K22" i="3"/>
  <c r="K19" i="3"/>
  <c r="K28" i="3"/>
  <c r="K29" i="3"/>
  <c r="K26" i="3"/>
  <c r="K35" i="3"/>
  <c r="K36" i="3"/>
  <c r="K33" i="3"/>
  <c r="K47" i="3"/>
  <c r="K6" i="3"/>
  <c r="K13" i="3"/>
  <c r="K20" i="3"/>
  <c r="K27" i="3"/>
  <c r="K34" i="3"/>
  <c r="K48" i="3"/>
  <c r="J45" i="3"/>
  <c r="J46" i="3"/>
  <c r="J7" i="3"/>
  <c r="J8" i="3"/>
  <c r="J5" i="3"/>
  <c r="J14" i="3"/>
  <c r="J15" i="3"/>
  <c r="J12" i="3"/>
  <c r="J21" i="3"/>
  <c r="J22" i="3"/>
  <c r="J19" i="3"/>
  <c r="J28" i="3"/>
  <c r="J29" i="3"/>
  <c r="J26" i="3"/>
  <c r="J35" i="3"/>
  <c r="J36" i="3"/>
  <c r="J33" i="3"/>
  <c r="J47" i="3"/>
  <c r="J6" i="3"/>
  <c r="J13" i="3"/>
  <c r="J20" i="3"/>
  <c r="J27" i="3"/>
  <c r="J34" i="3"/>
  <c r="J48" i="3"/>
  <c r="I45" i="3"/>
  <c r="I46" i="3"/>
  <c r="I7" i="3"/>
  <c r="I8" i="3"/>
  <c r="I5" i="3"/>
  <c r="I14" i="3"/>
  <c r="I15" i="3"/>
  <c r="I12" i="3"/>
  <c r="I21" i="3"/>
  <c r="I22" i="3"/>
  <c r="I19" i="3"/>
  <c r="I28" i="3"/>
  <c r="I29" i="3"/>
  <c r="I26" i="3"/>
  <c r="I35" i="3"/>
  <c r="I36" i="3"/>
  <c r="I33" i="3"/>
  <c r="I47" i="3"/>
  <c r="I6" i="3"/>
  <c r="I13" i="3"/>
  <c r="I20" i="3"/>
  <c r="I27" i="3"/>
  <c r="I34" i="3"/>
  <c r="I48" i="3"/>
  <c r="H45" i="3"/>
  <c r="H46" i="3"/>
  <c r="H7" i="3"/>
  <c r="H8" i="3"/>
  <c r="H5" i="3"/>
  <c r="H14" i="3"/>
  <c r="H15" i="3"/>
  <c r="H12" i="3"/>
  <c r="H21" i="3"/>
  <c r="H22" i="3"/>
  <c r="H19" i="3"/>
  <c r="H28" i="3"/>
  <c r="H29" i="3"/>
  <c r="H26" i="3"/>
  <c r="H35" i="3"/>
  <c r="H36" i="3"/>
  <c r="H33" i="3"/>
  <c r="H47" i="3"/>
  <c r="H6" i="3"/>
  <c r="H13" i="3"/>
  <c r="H20" i="3"/>
  <c r="H27" i="3"/>
  <c r="H34" i="3"/>
  <c r="H48" i="3"/>
  <c r="G45" i="3"/>
  <c r="G46" i="3"/>
  <c r="G7" i="3"/>
  <c r="G8" i="3"/>
  <c r="G5" i="3"/>
  <c r="G14" i="3"/>
  <c r="G15" i="3"/>
  <c r="G12" i="3"/>
  <c r="G21" i="3"/>
  <c r="G22" i="3"/>
  <c r="G19" i="3"/>
  <c r="G28" i="3"/>
  <c r="G29" i="3"/>
  <c r="G26" i="3"/>
  <c r="G35" i="3"/>
  <c r="G36" i="3"/>
  <c r="G33" i="3"/>
  <c r="G47" i="3"/>
  <c r="G6" i="3"/>
  <c r="G13" i="3"/>
  <c r="G20" i="3"/>
  <c r="G27" i="3"/>
  <c r="G34" i="3"/>
  <c r="G48" i="3"/>
  <c r="F45" i="3"/>
  <c r="F46" i="3"/>
  <c r="F7" i="3"/>
  <c r="F8" i="3"/>
  <c r="F5" i="3"/>
  <c r="F14" i="3"/>
  <c r="F15" i="3"/>
  <c r="F12" i="3"/>
  <c r="F21" i="3"/>
  <c r="F22" i="3"/>
  <c r="F19" i="3"/>
  <c r="F28" i="3"/>
  <c r="F29" i="3"/>
  <c r="F26" i="3"/>
  <c r="F35" i="3"/>
  <c r="F36" i="3"/>
  <c r="F33" i="3"/>
  <c r="F47" i="3"/>
  <c r="F6" i="3"/>
  <c r="F13" i="3"/>
  <c r="F20" i="3"/>
  <c r="F27" i="3"/>
  <c r="F34" i="3"/>
  <c r="F48" i="3"/>
  <c r="E45" i="3"/>
  <c r="E46" i="3"/>
  <c r="E7" i="3"/>
  <c r="E8" i="3"/>
  <c r="E5" i="3"/>
  <c r="E14" i="3"/>
  <c r="E15" i="3"/>
  <c r="E12" i="3"/>
  <c r="E21" i="3"/>
  <c r="E22" i="3"/>
  <c r="E19" i="3"/>
  <c r="E28" i="3"/>
  <c r="E29" i="3"/>
  <c r="E26" i="3"/>
  <c r="E35" i="3"/>
  <c r="E36" i="3"/>
  <c r="E33" i="3"/>
  <c r="E47" i="3"/>
  <c r="E6" i="3"/>
  <c r="E13" i="3"/>
  <c r="E20" i="3"/>
  <c r="E27" i="3"/>
  <c r="E34" i="3"/>
  <c r="E48" i="3"/>
  <c r="D7" i="3"/>
  <c r="D8" i="3"/>
  <c r="D6" i="3"/>
  <c r="D14" i="3"/>
  <c r="D15" i="3"/>
  <c r="D13" i="3"/>
  <c r="D21" i="3"/>
  <c r="D22" i="3"/>
  <c r="D20" i="3"/>
  <c r="D28" i="3"/>
  <c r="D29" i="3"/>
  <c r="D27" i="3"/>
  <c r="D35" i="3"/>
  <c r="D36" i="3"/>
  <c r="D34" i="3"/>
  <c r="D48" i="3"/>
  <c r="D42" i="3"/>
  <c r="D43" i="3"/>
  <c r="D41" i="3"/>
  <c r="E42" i="3"/>
  <c r="E43" i="3"/>
  <c r="E41" i="3"/>
  <c r="F42" i="3"/>
  <c r="F43" i="3"/>
  <c r="F41" i="3"/>
  <c r="G42" i="3"/>
  <c r="G43" i="3"/>
  <c r="G41" i="3"/>
  <c r="H42" i="3"/>
  <c r="H43" i="3"/>
  <c r="H41" i="3"/>
  <c r="I42" i="3"/>
  <c r="I43" i="3"/>
  <c r="I41" i="3"/>
  <c r="J42" i="3"/>
  <c r="J43" i="3"/>
  <c r="J41" i="3"/>
  <c r="K42" i="3"/>
  <c r="K43" i="3"/>
  <c r="K41" i="3"/>
  <c r="L42" i="3"/>
  <c r="L43" i="3"/>
  <c r="L41" i="3"/>
  <c r="M42" i="3"/>
  <c r="M43" i="3"/>
  <c r="M41" i="3"/>
  <c r="N42" i="3"/>
  <c r="N43" i="3"/>
  <c r="N41" i="3"/>
  <c r="O42" i="3"/>
  <c r="O43" i="3"/>
  <c r="O41" i="3"/>
  <c r="P42" i="3"/>
  <c r="P43" i="3"/>
  <c r="P41" i="3"/>
  <c r="Q42" i="3"/>
  <c r="Q43" i="3"/>
  <c r="Q41" i="3"/>
  <c r="R42" i="3"/>
  <c r="R43" i="3"/>
  <c r="R41" i="3"/>
  <c r="S42" i="3"/>
  <c r="S43" i="3"/>
  <c r="S41" i="3"/>
  <c r="T42" i="3"/>
  <c r="T43" i="3"/>
  <c r="T41" i="3"/>
  <c r="U42" i="3"/>
  <c r="U43" i="3"/>
  <c r="U41" i="3"/>
  <c r="V42" i="3"/>
  <c r="V43" i="3"/>
  <c r="V41" i="3"/>
  <c r="C42" i="3"/>
  <c r="C43" i="3"/>
  <c r="C41" i="3"/>
  <c r="C35" i="3"/>
  <c r="C36" i="3"/>
  <c r="C34" i="3"/>
  <c r="D45" i="3"/>
  <c r="D46" i="3"/>
  <c r="D5" i="3"/>
  <c r="D12" i="3"/>
  <c r="D19" i="3"/>
  <c r="D26" i="3"/>
  <c r="D33" i="3"/>
  <c r="D47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D44" i="3"/>
  <c r="C45" i="3"/>
  <c r="C46" i="3"/>
  <c r="C7" i="3"/>
  <c r="C8" i="3"/>
  <c r="C5" i="3"/>
  <c r="C14" i="3"/>
  <c r="C15" i="3"/>
  <c r="C12" i="3"/>
  <c r="C21" i="3"/>
  <c r="C22" i="3"/>
  <c r="C19" i="3"/>
  <c r="C28" i="3"/>
  <c r="C29" i="3"/>
  <c r="C26" i="3"/>
  <c r="C33" i="3"/>
  <c r="C47" i="3"/>
  <c r="C6" i="3"/>
  <c r="C13" i="3"/>
  <c r="C20" i="3"/>
  <c r="C27" i="3"/>
  <c r="C48" i="3"/>
  <c r="C44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0" i="3"/>
  <c r="E43" i="1"/>
  <c r="E44" i="1"/>
  <c r="E45" i="1"/>
  <c r="E46" i="1"/>
  <c r="E47" i="1"/>
  <c r="E48" i="1"/>
  <c r="E49" i="1"/>
  <c r="D49" i="1"/>
  <c r="D43" i="1"/>
  <c r="D44" i="1"/>
  <c r="D45" i="1"/>
  <c r="D46" i="1"/>
  <c r="D47" i="1"/>
  <c r="D48" i="1"/>
  <c r="C43" i="1"/>
  <c r="C44" i="1"/>
  <c r="C45" i="1"/>
  <c r="C46" i="1"/>
  <c r="C47" i="1"/>
  <c r="C48" i="1"/>
  <c r="C49" i="1"/>
  <c r="E42" i="1"/>
  <c r="D42" i="1"/>
  <c r="C42" i="1"/>
</calcChain>
</file>

<file path=xl/sharedStrings.xml><?xml version="1.0" encoding="utf-8"?>
<sst xmlns="http://schemas.openxmlformats.org/spreadsheetml/2006/main" count="60" uniqueCount="21">
  <si>
    <t>processes</t>
  </si>
  <si>
    <t>phase</t>
  </si>
  <si>
    <t>parse</t>
  </si>
  <si>
    <t>distance</t>
  </si>
  <si>
    <t>cluster</t>
  </si>
  <si>
    <t>knn</t>
  </si>
  <si>
    <t>svm</t>
  </si>
  <si>
    <t>zakladajac ze k jest stale !</t>
  </si>
  <si>
    <t>2.358</t>
  </si>
  <si>
    <t>total</t>
  </si>
  <si>
    <t>Phase</t>
  </si>
  <si>
    <t>Documents</t>
  </si>
  <si>
    <t>SVM</t>
  </si>
  <si>
    <t>KNN</t>
  </si>
  <si>
    <t>Total</t>
  </si>
  <si>
    <t>Parse</t>
  </si>
  <si>
    <t>Distance</t>
  </si>
  <si>
    <t>Cluster</t>
  </si>
  <si>
    <t>a</t>
  </si>
  <si>
    <t>b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</si>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</sst>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0" fillId="0" borderId="0" xfId="0" applyAlignment="1">
      <alignment wrapText="1"/>
    </xf>
    <xf numFmtId="0" fontId="0" fillId="0" borderId="1" xfId="0" applyBorder="1"/>
    <xf numFmtId="0" fontId="1" fillId="2" borderId="1" xfId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</cellXfs>
  <cellStyles count="4">
    <cellStyle name="60% - Accent3" xfId="1" builtinId="40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documents</a:t>
            </a:r>
            <a:r>
              <a:rPr lang="en-US" baseline="0"/>
              <a:t> parsing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'VM-impr'!$C$2:$V$2</c:f>
              <c:numCache>
                <c:formatCode>General</c:formatCode>
                <c:ptCount val="20"/>
                <c:pt idx="0">
                  <c:v>1.629</c:v>
                </c:pt>
                <c:pt idx="1">
                  <c:v>1.632</c:v>
                </c:pt>
                <c:pt idx="2">
                  <c:v>1.587</c:v>
                </c:pt>
                <c:pt idx="3">
                  <c:v>1.589</c:v>
                </c:pt>
                <c:pt idx="4">
                  <c:v>1.611</c:v>
                </c:pt>
                <c:pt idx="5">
                  <c:v>1.663</c:v>
                </c:pt>
                <c:pt idx="6">
                  <c:v>2.846</c:v>
                </c:pt>
                <c:pt idx="7">
                  <c:v>1.688</c:v>
                </c:pt>
                <c:pt idx="8">
                  <c:v>2.897</c:v>
                </c:pt>
                <c:pt idx="9">
                  <c:v>2.847</c:v>
                </c:pt>
                <c:pt idx="10">
                  <c:v>2.893</c:v>
                </c:pt>
                <c:pt idx="11">
                  <c:v>2.861</c:v>
                </c:pt>
                <c:pt idx="12">
                  <c:v>2.315</c:v>
                </c:pt>
                <c:pt idx="13">
                  <c:v>2.832</c:v>
                </c:pt>
                <c:pt idx="14">
                  <c:v>2.867</c:v>
                </c:pt>
                <c:pt idx="15">
                  <c:v>2.795</c:v>
                </c:pt>
                <c:pt idx="16">
                  <c:v>2.892</c:v>
                </c:pt>
                <c:pt idx="17">
                  <c:v>2.694</c:v>
                </c:pt>
                <c:pt idx="18">
                  <c:v>2.87</c:v>
                </c:pt>
                <c:pt idx="19">
                  <c:v>2.857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'VM-impr'!$C$3:$V$3</c:f>
              <c:numCache>
                <c:formatCode>General</c:formatCode>
                <c:ptCount val="20"/>
                <c:pt idx="0">
                  <c:v>2.272</c:v>
                </c:pt>
                <c:pt idx="1">
                  <c:v>1.966</c:v>
                </c:pt>
                <c:pt idx="2">
                  <c:v>1.879</c:v>
                </c:pt>
                <c:pt idx="3">
                  <c:v>1.857</c:v>
                </c:pt>
                <c:pt idx="4">
                  <c:v>1.987</c:v>
                </c:pt>
                <c:pt idx="5">
                  <c:v>1.841</c:v>
                </c:pt>
                <c:pt idx="6">
                  <c:v>2.945</c:v>
                </c:pt>
                <c:pt idx="7">
                  <c:v>2.935</c:v>
                </c:pt>
                <c:pt idx="8">
                  <c:v>2.976</c:v>
                </c:pt>
                <c:pt idx="9">
                  <c:v>2.971</c:v>
                </c:pt>
                <c:pt idx="10">
                  <c:v>2.663</c:v>
                </c:pt>
                <c:pt idx="11">
                  <c:v>2.985</c:v>
                </c:pt>
                <c:pt idx="12">
                  <c:v>2.929</c:v>
                </c:pt>
                <c:pt idx="13">
                  <c:v>2.976</c:v>
                </c:pt>
                <c:pt idx="14">
                  <c:v>3.046</c:v>
                </c:pt>
                <c:pt idx="15">
                  <c:v>3.136</c:v>
                </c:pt>
                <c:pt idx="16">
                  <c:v>3.345</c:v>
                </c:pt>
                <c:pt idx="17">
                  <c:v>3.618</c:v>
                </c:pt>
                <c:pt idx="18">
                  <c:v>3.791</c:v>
                </c:pt>
                <c:pt idx="19">
                  <c:v>3.982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'VM-impr'!$C$4:$V$4</c:f>
              <c:numCache>
                <c:formatCode>General</c:formatCode>
                <c:ptCount val="20"/>
                <c:pt idx="0">
                  <c:v>7.454</c:v>
                </c:pt>
                <c:pt idx="1">
                  <c:v>4.854</c:v>
                </c:pt>
                <c:pt idx="2">
                  <c:v>4.226</c:v>
                </c:pt>
                <c:pt idx="3">
                  <c:v>3.897</c:v>
                </c:pt>
                <c:pt idx="4">
                  <c:v>3.988</c:v>
                </c:pt>
                <c:pt idx="5">
                  <c:v>3.683</c:v>
                </c:pt>
                <c:pt idx="6">
                  <c:v>3.452</c:v>
                </c:pt>
                <c:pt idx="7">
                  <c:v>3.671</c:v>
                </c:pt>
                <c:pt idx="8">
                  <c:v>3.682</c:v>
                </c:pt>
                <c:pt idx="9">
                  <c:v>3.855</c:v>
                </c:pt>
                <c:pt idx="10">
                  <c:v>4.084</c:v>
                </c:pt>
                <c:pt idx="11">
                  <c:v>4.457</c:v>
                </c:pt>
                <c:pt idx="12">
                  <c:v>4.683</c:v>
                </c:pt>
                <c:pt idx="13">
                  <c:v>4.776</c:v>
                </c:pt>
                <c:pt idx="14">
                  <c:v>4.878</c:v>
                </c:pt>
                <c:pt idx="15">
                  <c:v>5.195</c:v>
                </c:pt>
                <c:pt idx="16">
                  <c:v>5.332</c:v>
                </c:pt>
                <c:pt idx="17">
                  <c:v>5.395</c:v>
                </c:pt>
                <c:pt idx="18">
                  <c:v>5.634</c:v>
                </c:pt>
                <c:pt idx="19">
                  <c:v>5.814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'VM-impr'!$C$5:$V$5</c:f>
              <c:numCache>
                <c:formatCode>General</c:formatCode>
                <c:ptCount val="20"/>
                <c:pt idx="0">
                  <c:v>59.95421621621622</c:v>
                </c:pt>
                <c:pt idx="1">
                  <c:v>33.98036036036036</c:v>
                </c:pt>
                <c:pt idx="2">
                  <c:v>28.00831081081081</c:v>
                </c:pt>
                <c:pt idx="3">
                  <c:v>24.64582882882883</c:v>
                </c:pt>
                <c:pt idx="4">
                  <c:v>24.95673423423423</c:v>
                </c:pt>
                <c:pt idx="5">
                  <c:v>22.0692072072072</c:v>
                </c:pt>
                <c:pt idx="6">
                  <c:v>8.785256756756755</c:v>
                </c:pt>
                <c:pt idx="7">
                  <c:v>17.42655855855856</c:v>
                </c:pt>
                <c:pt idx="8">
                  <c:v>10.78778378378378</c:v>
                </c:pt>
                <c:pt idx="9">
                  <c:v>12.88903603603604</c:v>
                </c:pt>
                <c:pt idx="10">
                  <c:v>16.26588738738738</c:v>
                </c:pt>
                <c:pt idx="11">
                  <c:v>19.05054954954955</c:v>
                </c:pt>
                <c:pt idx="12">
                  <c:v>24.61356756756757</c:v>
                </c:pt>
                <c:pt idx="13">
                  <c:v>22.57978378378378</c:v>
                </c:pt>
                <c:pt idx="14">
                  <c:v>23.17510810810811</c:v>
                </c:pt>
                <c:pt idx="15">
                  <c:v>26.52135585585586</c:v>
                </c:pt>
                <c:pt idx="16">
                  <c:v>26.58804954954955</c:v>
                </c:pt>
                <c:pt idx="17">
                  <c:v>27.23267117117117</c:v>
                </c:pt>
                <c:pt idx="18">
                  <c:v>28.07934684684685</c:v>
                </c:pt>
                <c:pt idx="19">
                  <c:v>29.26723423423423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86064"/>
        <c:axId val="981819312"/>
      </c:lineChart>
      <c:catAx>
        <c:axId val="9781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19312"/>
        <c:crosses val="autoZero"/>
        <c:auto val="1"/>
        <c:lblAlgn val="ctr"/>
        <c:lblOffset val="100"/>
        <c:noMultiLvlLbl val="0"/>
      </c:catAx>
      <c:valAx>
        <c:axId val="9818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K-Means</a:t>
            </a:r>
            <a:r>
              <a:rPr lang="en-US" baseline="0"/>
              <a:t> clustering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(2)'!$C$16:$V$16</c:f>
              <c:numCache>
                <c:formatCode>General</c:formatCode>
                <c:ptCount val="20"/>
                <c:pt idx="0">
                  <c:v>0.004</c:v>
                </c:pt>
                <c:pt idx="1">
                  <c:v>0.006</c:v>
                </c:pt>
                <c:pt idx="2">
                  <c:v>0.009</c:v>
                </c:pt>
                <c:pt idx="3">
                  <c:v>0.012</c:v>
                </c:pt>
                <c:pt idx="4">
                  <c:v>0.015</c:v>
                </c:pt>
                <c:pt idx="5">
                  <c:v>0.028</c:v>
                </c:pt>
                <c:pt idx="6">
                  <c:v>0.02</c:v>
                </c:pt>
                <c:pt idx="7">
                  <c:v>0.027</c:v>
                </c:pt>
                <c:pt idx="8">
                  <c:v>0.027</c:v>
                </c:pt>
                <c:pt idx="9">
                  <c:v>0.029</c:v>
                </c:pt>
                <c:pt idx="10">
                  <c:v>0.032</c:v>
                </c:pt>
                <c:pt idx="11">
                  <c:v>0.035</c:v>
                </c:pt>
                <c:pt idx="12">
                  <c:v>0.038</c:v>
                </c:pt>
                <c:pt idx="13">
                  <c:v>0.041</c:v>
                </c:pt>
                <c:pt idx="14">
                  <c:v>0.044</c:v>
                </c:pt>
                <c:pt idx="15">
                  <c:v>0.047</c:v>
                </c:pt>
                <c:pt idx="16">
                  <c:v>0.048</c:v>
                </c:pt>
                <c:pt idx="17">
                  <c:v>0.053</c:v>
                </c:pt>
                <c:pt idx="18">
                  <c:v>0.056</c:v>
                </c:pt>
                <c:pt idx="19">
                  <c:v>0.059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(2)'!$C$17:$V$17</c:f>
              <c:numCache>
                <c:formatCode>General</c:formatCode>
                <c:ptCount val="20"/>
                <c:pt idx="0">
                  <c:v>0.202</c:v>
                </c:pt>
                <c:pt idx="1">
                  <c:v>0.126</c:v>
                </c:pt>
                <c:pt idx="2">
                  <c:v>0.115</c:v>
                </c:pt>
                <c:pt idx="3">
                  <c:v>0.127</c:v>
                </c:pt>
                <c:pt idx="4">
                  <c:v>0.149</c:v>
                </c:pt>
                <c:pt idx="5">
                  <c:v>0.142</c:v>
                </c:pt>
                <c:pt idx="6">
                  <c:v>0.158</c:v>
                </c:pt>
                <c:pt idx="7">
                  <c:v>0.182</c:v>
                </c:pt>
                <c:pt idx="8">
                  <c:v>0.179</c:v>
                </c:pt>
                <c:pt idx="9">
                  <c:v>0.216</c:v>
                </c:pt>
                <c:pt idx="10">
                  <c:v>0.227</c:v>
                </c:pt>
                <c:pt idx="11">
                  <c:v>0.257</c:v>
                </c:pt>
                <c:pt idx="12">
                  <c:v>0.256</c:v>
                </c:pt>
                <c:pt idx="13">
                  <c:v>0.263</c:v>
                </c:pt>
                <c:pt idx="14">
                  <c:v>0.259</c:v>
                </c:pt>
                <c:pt idx="15">
                  <c:v>0.256</c:v>
                </c:pt>
                <c:pt idx="16">
                  <c:v>0.282</c:v>
                </c:pt>
                <c:pt idx="17">
                  <c:v>0.287</c:v>
                </c:pt>
                <c:pt idx="18">
                  <c:v>0.311</c:v>
                </c:pt>
                <c:pt idx="19">
                  <c:v>0.295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(2)'!$C$18:$V$18</c:f>
              <c:numCache>
                <c:formatCode>General</c:formatCode>
                <c:ptCount val="20"/>
                <c:pt idx="0">
                  <c:v>1.866</c:v>
                </c:pt>
                <c:pt idx="1">
                  <c:v>0.932</c:v>
                </c:pt>
                <c:pt idx="2">
                  <c:v>0.87</c:v>
                </c:pt>
                <c:pt idx="3">
                  <c:v>0.925</c:v>
                </c:pt>
                <c:pt idx="4">
                  <c:v>1.01</c:v>
                </c:pt>
                <c:pt idx="5">
                  <c:v>1.124</c:v>
                </c:pt>
                <c:pt idx="6">
                  <c:v>1.238</c:v>
                </c:pt>
                <c:pt idx="7">
                  <c:v>1.294</c:v>
                </c:pt>
                <c:pt idx="8">
                  <c:v>1.374</c:v>
                </c:pt>
                <c:pt idx="9">
                  <c:v>1.389</c:v>
                </c:pt>
                <c:pt idx="10">
                  <c:v>1.525</c:v>
                </c:pt>
                <c:pt idx="11">
                  <c:v>1.765</c:v>
                </c:pt>
                <c:pt idx="12">
                  <c:v>1.794</c:v>
                </c:pt>
                <c:pt idx="13">
                  <c:v>1.726</c:v>
                </c:pt>
                <c:pt idx="14">
                  <c:v>1.88</c:v>
                </c:pt>
                <c:pt idx="15">
                  <c:v>1.946</c:v>
                </c:pt>
                <c:pt idx="16">
                  <c:v>1.792</c:v>
                </c:pt>
                <c:pt idx="17">
                  <c:v>1.991</c:v>
                </c:pt>
                <c:pt idx="18">
                  <c:v>1.842</c:v>
                </c:pt>
                <c:pt idx="19">
                  <c:v>1.915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(2)'!$C$19:$V$19</c:f>
              <c:numCache>
                <c:formatCode>General</c:formatCode>
                <c:ptCount val="20"/>
                <c:pt idx="0">
                  <c:v>18.67823423423424</c:v>
                </c:pt>
                <c:pt idx="1">
                  <c:v>9.206747747747748</c:v>
                </c:pt>
                <c:pt idx="2">
                  <c:v>8.586238738738737</c:v>
                </c:pt>
                <c:pt idx="3">
                  <c:v>9.096855855855857</c:v>
                </c:pt>
                <c:pt idx="4">
                  <c:v>9.881076576576577</c:v>
                </c:pt>
                <c:pt idx="5">
                  <c:v>11.03011711711712</c:v>
                </c:pt>
                <c:pt idx="6">
                  <c:v>12.20151351351351</c:v>
                </c:pt>
                <c:pt idx="7">
                  <c:v>12.65272972972973</c:v>
                </c:pt>
                <c:pt idx="8">
                  <c:v>13.50113963963964</c:v>
                </c:pt>
                <c:pt idx="9">
                  <c:v>13.4988963963964</c:v>
                </c:pt>
                <c:pt idx="10">
                  <c:v>14.86036936936937</c:v>
                </c:pt>
                <c:pt idx="11">
                  <c:v>17.23307207207207</c:v>
                </c:pt>
                <c:pt idx="12">
                  <c:v>17.52391891891892</c:v>
                </c:pt>
                <c:pt idx="13">
                  <c:v>16.7685990990991</c:v>
                </c:pt>
                <c:pt idx="14">
                  <c:v>18.37832882882883</c:v>
                </c:pt>
                <c:pt idx="15">
                  <c:v>19.06401801801802</c:v>
                </c:pt>
                <c:pt idx="16">
                  <c:v>17.34438738738739</c:v>
                </c:pt>
                <c:pt idx="17">
                  <c:v>19.37764864864865</c:v>
                </c:pt>
                <c:pt idx="18">
                  <c:v>17.7074009009009</c:v>
                </c:pt>
                <c:pt idx="19">
                  <c:v>18.51833333333333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(2)'!$C$20:$V$20</c:f>
              <c:numCache>
                <c:formatCode>General</c:formatCode>
                <c:ptCount val="20"/>
                <c:pt idx="0">
                  <c:v>186.7863423423424</c:v>
                </c:pt>
                <c:pt idx="1">
                  <c:v>91.93647747747748</c:v>
                </c:pt>
                <c:pt idx="2">
                  <c:v>85.73488738738738</c:v>
                </c:pt>
                <c:pt idx="3">
                  <c:v>90.79955855855854</c:v>
                </c:pt>
                <c:pt idx="4">
                  <c:v>98.57026576576576</c:v>
                </c:pt>
                <c:pt idx="5">
                  <c:v>110.0841711711712</c:v>
                </c:pt>
                <c:pt idx="6">
                  <c:v>121.8231351351351</c:v>
                </c:pt>
                <c:pt idx="7">
                  <c:v>126.2202972972973</c:v>
                </c:pt>
                <c:pt idx="8">
                  <c:v>134.7578963963964</c:v>
                </c:pt>
                <c:pt idx="9">
                  <c:v>134.566463963964</c:v>
                </c:pt>
                <c:pt idx="10">
                  <c:v>148.1846936936937</c:v>
                </c:pt>
                <c:pt idx="11">
                  <c:v>171.8817207207207</c:v>
                </c:pt>
                <c:pt idx="12">
                  <c:v>174.7941891891892</c:v>
                </c:pt>
                <c:pt idx="13">
                  <c:v>167.160490990991</c:v>
                </c:pt>
                <c:pt idx="14">
                  <c:v>183.3377882882883</c:v>
                </c:pt>
                <c:pt idx="15">
                  <c:v>190.2261801801802</c:v>
                </c:pt>
                <c:pt idx="16">
                  <c:v>172.8308738738739</c:v>
                </c:pt>
                <c:pt idx="17">
                  <c:v>193.2154864864865</c:v>
                </c:pt>
                <c:pt idx="18">
                  <c:v>176.315509009009</c:v>
                </c:pt>
                <c:pt idx="19">
                  <c:v>184.5183333333333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705104"/>
        <c:axId val="982713872"/>
      </c:lineChart>
      <c:catAx>
        <c:axId val="98270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13872"/>
        <c:crosses val="autoZero"/>
        <c:auto val="1"/>
        <c:lblAlgn val="ctr"/>
        <c:lblOffset val="100"/>
        <c:noMultiLvlLbl val="0"/>
      </c:catAx>
      <c:valAx>
        <c:axId val="9827138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KNN</a:t>
            </a:r>
            <a:r>
              <a:rPr lang="en-US" baseline="0"/>
              <a:t> 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(2)'!$C$23:$V$23</c:f>
              <c:numCache>
                <c:formatCode>General</c:formatCode>
                <c:ptCount val="20"/>
                <c:pt idx="0">
                  <c:v>1.822</c:v>
                </c:pt>
                <c:pt idx="1">
                  <c:v>1.874</c:v>
                </c:pt>
                <c:pt idx="2">
                  <c:v>1.834</c:v>
                </c:pt>
                <c:pt idx="3">
                  <c:v>1.838</c:v>
                </c:pt>
                <c:pt idx="4">
                  <c:v>1.855</c:v>
                </c:pt>
                <c:pt idx="5">
                  <c:v>1.867</c:v>
                </c:pt>
                <c:pt idx="6">
                  <c:v>1.835</c:v>
                </c:pt>
                <c:pt idx="7">
                  <c:v>1.845</c:v>
                </c:pt>
                <c:pt idx="8">
                  <c:v>1.847</c:v>
                </c:pt>
                <c:pt idx="9">
                  <c:v>1.874</c:v>
                </c:pt>
                <c:pt idx="10">
                  <c:v>1.875</c:v>
                </c:pt>
                <c:pt idx="11">
                  <c:v>1.86</c:v>
                </c:pt>
                <c:pt idx="12">
                  <c:v>1.829</c:v>
                </c:pt>
                <c:pt idx="13">
                  <c:v>1.877</c:v>
                </c:pt>
                <c:pt idx="14">
                  <c:v>1.872</c:v>
                </c:pt>
                <c:pt idx="15">
                  <c:v>1.861</c:v>
                </c:pt>
                <c:pt idx="16">
                  <c:v>1.863</c:v>
                </c:pt>
                <c:pt idx="17">
                  <c:v>1.855</c:v>
                </c:pt>
                <c:pt idx="18">
                  <c:v>1.856</c:v>
                </c:pt>
                <c:pt idx="19">
                  <c:v>1.875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(2)'!$C$24:$V$24</c:f>
              <c:numCache>
                <c:formatCode>General</c:formatCode>
                <c:ptCount val="20"/>
                <c:pt idx="0">
                  <c:v>1.813</c:v>
                </c:pt>
                <c:pt idx="1">
                  <c:v>1.814</c:v>
                </c:pt>
                <c:pt idx="2">
                  <c:v>1.794</c:v>
                </c:pt>
                <c:pt idx="3">
                  <c:v>1.777</c:v>
                </c:pt>
                <c:pt idx="4">
                  <c:v>1.942</c:v>
                </c:pt>
                <c:pt idx="5">
                  <c:v>1.776</c:v>
                </c:pt>
                <c:pt idx="6">
                  <c:v>1.832</c:v>
                </c:pt>
                <c:pt idx="7">
                  <c:v>1.798</c:v>
                </c:pt>
                <c:pt idx="8">
                  <c:v>1.797</c:v>
                </c:pt>
                <c:pt idx="9">
                  <c:v>1.81</c:v>
                </c:pt>
                <c:pt idx="10">
                  <c:v>1.794</c:v>
                </c:pt>
                <c:pt idx="11">
                  <c:v>1.814</c:v>
                </c:pt>
                <c:pt idx="12">
                  <c:v>1.791</c:v>
                </c:pt>
                <c:pt idx="13">
                  <c:v>1.843</c:v>
                </c:pt>
                <c:pt idx="14">
                  <c:v>1.805</c:v>
                </c:pt>
                <c:pt idx="15">
                  <c:v>1.799</c:v>
                </c:pt>
                <c:pt idx="16">
                  <c:v>1.795</c:v>
                </c:pt>
                <c:pt idx="17">
                  <c:v>1.822</c:v>
                </c:pt>
                <c:pt idx="18">
                  <c:v>1.839</c:v>
                </c:pt>
                <c:pt idx="19">
                  <c:v>1.838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(2)'!$C$25:$V$25</c:f>
              <c:numCache>
                <c:formatCode>General</c:formatCode>
                <c:ptCount val="20"/>
                <c:pt idx="0">
                  <c:v>2.43</c:v>
                </c:pt>
                <c:pt idx="1">
                  <c:v>2.1</c:v>
                </c:pt>
                <c:pt idx="2">
                  <c:v>2.022</c:v>
                </c:pt>
                <c:pt idx="3">
                  <c:v>2.087</c:v>
                </c:pt>
                <c:pt idx="4">
                  <c:v>2.038</c:v>
                </c:pt>
                <c:pt idx="5">
                  <c:v>1.98</c:v>
                </c:pt>
                <c:pt idx="6">
                  <c:v>2.001</c:v>
                </c:pt>
                <c:pt idx="7">
                  <c:v>1.991</c:v>
                </c:pt>
                <c:pt idx="8">
                  <c:v>1.978</c:v>
                </c:pt>
                <c:pt idx="9">
                  <c:v>1.992</c:v>
                </c:pt>
                <c:pt idx="10">
                  <c:v>2.003</c:v>
                </c:pt>
                <c:pt idx="11">
                  <c:v>1.959</c:v>
                </c:pt>
                <c:pt idx="12">
                  <c:v>1.986</c:v>
                </c:pt>
                <c:pt idx="13">
                  <c:v>1.985</c:v>
                </c:pt>
                <c:pt idx="14">
                  <c:v>1.95</c:v>
                </c:pt>
                <c:pt idx="15">
                  <c:v>1.977</c:v>
                </c:pt>
                <c:pt idx="16">
                  <c:v>2.017</c:v>
                </c:pt>
                <c:pt idx="17">
                  <c:v>1.991</c:v>
                </c:pt>
                <c:pt idx="18">
                  <c:v>1.995</c:v>
                </c:pt>
                <c:pt idx="19">
                  <c:v>2.023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(2)'!$C$26:$V$26</c:f>
              <c:numCache>
                <c:formatCode>General</c:formatCode>
                <c:ptCount val="20"/>
                <c:pt idx="0">
                  <c:v>8.214653153153154</c:v>
                </c:pt>
                <c:pt idx="1">
                  <c:v>4.47709009009009</c:v>
                </c:pt>
                <c:pt idx="2">
                  <c:v>3.95971171171171</c:v>
                </c:pt>
                <c:pt idx="3">
                  <c:v>3.685558558558561</c:v>
                </c:pt>
                <c:pt idx="4">
                  <c:v>3.419864864864863</c:v>
                </c:pt>
                <c:pt idx="5">
                  <c:v>3.41281981981982</c:v>
                </c:pt>
                <c:pt idx="6">
                  <c:v>3.582536036036035</c:v>
                </c:pt>
                <c:pt idx="7">
                  <c:v>3.559635135135136</c:v>
                </c:pt>
                <c:pt idx="8">
                  <c:v>3.416824324324324</c:v>
                </c:pt>
                <c:pt idx="9">
                  <c:v>3.363972972972972</c:v>
                </c:pt>
                <c:pt idx="10">
                  <c:v>3.5375990990991</c:v>
                </c:pt>
                <c:pt idx="11">
                  <c:v>3.079247747747748</c:v>
                </c:pt>
                <c:pt idx="12">
                  <c:v>3.6225990990991</c:v>
                </c:pt>
                <c:pt idx="13">
                  <c:v>3.142288288288289</c:v>
                </c:pt>
                <c:pt idx="14">
                  <c:v>2.955788288288288</c:v>
                </c:pt>
                <c:pt idx="15">
                  <c:v>3.322054054054056</c:v>
                </c:pt>
                <c:pt idx="16">
                  <c:v>3.745369369369369</c:v>
                </c:pt>
                <c:pt idx="17">
                  <c:v>3.409022522522524</c:v>
                </c:pt>
                <c:pt idx="18">
                  <c:v>3.377315315315316</c:v>
                </c:pt>
                <c:pt idx="19">
                  <c:v>3.570500000000001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(2)'!$C$27:$V$27</c:f>
              <c:numCache>
                <c:formatCode>General</c:formatCode>
                <c:ptCount val="20"/>
                <c:pt idx="0">
                  <c:v>66.09303153153155</c:v>
                </c:pt>
                <c:pt idx="1">
                  <c:v>28.2879009009009</c:v>
                </c:pt>
                <c:pt idx="2">
                  <c:v>23.36511711711709</c:v>
                </c:pt>
                <c:pt idx="3">
                  <c:v>30.71258558558561</c:v>
                </c:pt>
                <c:pt idx="4">
                  <c:v>17.20364864864863</c:v>
                </c:pt>
                <c:pt idx="5">
                  <c:v>17.7911981981982</c:v>
                </c:pt>
                <c:pt idx="6">
                  <c:v>19.40686036036035</c:v>
                </c:pt>
                <c:pt idx="7">
                  <c:v>19.27585135135136</c:v>
                </c:pt>
                <c:pt idx="8">
                  <c:v>17.83574324324324</c:v>
                </c:pt>
                <c:pt idx="9">
                  <c:v>17.12072972972972</c:v>
                </c:pt>
                <c:pt idx="10">
                  <c:v>18.929490990991</c:v>
                </c:pt>
                <c:pt idx="11">
                  <c:v>14.30897747747748</c:v>
                </c:pt>
                <c:pt idx="12">
                  <c:v>20.014490990991</c:v>
                </c:pt>
                <c:pt idx="13">
                  <c:v>14.73688288288289</c:v>
                </c:pt>
                <c:pt idx="14">
                  <c:v>13.05038288288288</c:v>
                </c:pt>
                <c:pt idx="15">
                  <c:v>16.80854054054056</c:v>
                </c:pt>
                <c:pt idx="16">
                  <c:v>21.06969369369369</c:v>
                </c:pt>
                <c:pt idx="17">
                  <c:v>17.61172522522524</c:v>
                </c:pt>
                <c:pt idx="18">
                  <c:v>17.21515315315316</c:v>
                </c:pt>
                <c:pt idx="19">
                  <c:v>19.07050000000001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795616"/>
        <c:axId val="982804384"/>
      </c:lineChart>
      <c:catAx>
        <c:axId val="9827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04384"/>
        <c:crosses val="autoZero"/>
        <c:auto val="1"/>
        <c:lblAlgn val="ctr"/>
        <c:lblOffset val="100"/>
        <c:noMultiLvlLbl val="0"/>
      </c:catAx>
      <c:valAx>
        <c:axId val="9828043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SVM </a:t>
            </a:r>
            <a:r>
              <a:rPr lang="en-US" baseline="0"/>
              <a:t>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(2)'!$C$30:$V$30</c:f>
              <c:numCache>
                <c:formatCode>General</c:formatCode>
                <c:ptCount val="20"/>
                <c:pt idx="0">
                  <c:v>0.096</c:v>
                </c:pt>
                <c:pt idx="1">
                  <c:v>0.056</c:v>
                </c:pt>
                <c:pt idx="2">
                  <c:v>0.045</c:v>
                </c:pt>
                <c:pt idx="3">
                  <c:v>0.04</c:v>
                </c:pt>
                <c:pt idx="4">
                  <c:v>0.038</c:v>
                </c:pt>
                <c:pt idx="5">
                  <c:v>0.053</c:v>
                </c:pt>
                <c:pt idx="6">
                  <c:v>0.041</c:v>
                </c:pt>
                <c:pt idx="7">
                  <c:v>0.051</c:v>
                </c:pt>
                <c:pt idx="8">
                  <c:v>0.048</c:v>
                </c:pt>
                <c:pt idx="9">
                  <c:v>0.048</c:v>
                </c:pt>
                <c:pt idx="10">
                  <c:v>0.055</c:v>
                </c:pt>
                <c:pt idx="11">
                  <c:v>0.055</c:v>
                </c:pt>
                <c:pt idx="12">
                  <c:v>0.057</c:v>
                </c:pt>
                <c:pt idx="13">
                  <c:v>0.063</c:v>
                </c:pt>
                <c:pt idx="14">
                  <c:v>0.066</c:v>
                </c:pt>
                <c:pt idx="15">
                  <c:v>0.066</c:v>
                </c:pt>
                <c:pt idx="16">
                  <c:v>0.068</c:v>
                </c:pt>
                <c:pt idx="17">
                  <c:v>0.074</c:v>
                </c:pt>
                <c:pt idx="18">
                  <c:v>0.073</c:v>
                </c:pt>
                <c:pt idx="19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(2)'!$C$31:$V$31</c:f>
              <c:numCache>
                <c:formatCode>General</c:formatCode>
                <c:ptCount val="20"/>
                <c:pt idx="0">
                  <c:v>0.349</c:v>
                </c:pt>
                <c:pt idx="1">
                  <c:v>0.427</c:v>
                </c:pt>
                <c:pt idx="2">
                  <c:v>0.169</c:v>
                </c:pt>
                <c:pt idx="3">
                  <c:v>0.265</c:v>
                </c:pt>
                <c:pt idx="4">
                  <c:v>0.193</c:v>
                </c:pt>
                <c:pt idx="5">
                  <c:v>0.207</c:v>
                </c:pt>
                <c:pt idx="6">
                  <c:v>0.168</c:v>
                </c:pt>
                <c:pt idx="7">
                  <c:v>0.113</c:v>
                </c:pt>
                <c:pt idx="8">
                  <c:v>0.166</c:v>
                </c:pt>
                <c:pt idx="9">
                  <c:v>0.173</c:v>
                </c:pt>
                <c:pt idx="10">
                  <c:v>0.138</c:v>
                </c:pt>
                <c:pt idx="11">
                  <c:v>0.175</c:v>
                </c:pt>
                <c:pt idx="12">
                  <c:v>0.184</c:v>
                </c:pt>
                <c:pt idx="13">
                  <c:v>0.246</c:v>
                </c:pt>
                <c:pt idx="14">
                  <c:v>0.222</c:v>
                </c:pt>
                <c:pt idx="15">
                  <c:v>0.199</c:v>
                </c:pt>
                <c:pt idx="16">
                  <c:v>0.217</c:v>
                </c:pt>
                <c:pt idx="17">
                  <c:v>0.29</c:v>
                </c:pt>
                <c:pt idx="18">
                  <c:v>0.127</c:v>
                </c:pt>
                <c:pt idx="19">
                  <c:v>0.198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(2)'!$C$32:$V$32</c:f>
              <c:numCache>
                <c:formatCode>General</c:formatCode>
                <c:ptCount val="20"/>
                <c:pt idx="0">
                  <c:v>17.57</c:v>
                </c:pt>
                <c:pt idx="1">
                  <c:v>16.28</c:v>
                </c:pt>
                <c:pt idx="2">
                  <c:v>10.793</c:v>
                </c:pt>
                <c:pt idx="3">
                  <c:v>7.703</c:v>
                </c:pt>
                <c:pt idx="4">
                  <c:v>5.78</c:v>
                </c:pt>
                <c:pt idx="5">
                  <c:v>6.716</c:v>
                </c:pt>
                <c:pt idx="6">
                  <c:v>6.011</c:v>
                </c:pt>
                <c:pt idx="7">
                  <c:v>5.009</c:v>
                </c:pt>
                <c:pt idx="8">
                  <c:v>4.834</c:v>
                </c:pt>
                <c:pt idx="9">
                  <c:v>5.314</c:v>
                </c:pt>
                <c:pt idx="10">
                  <c:v>4.38</c:v>
                </c:pt>
                <c:pt idx="11">
                  <c:v>4.228999999999999</c:v>
                </c:pt>
                <c:pt idx="12">
                  <c:v>4.660999999999999</c:v>
                </c:pt>
                <c:pt idx="13">
                  <c:v>5.826</c:v>
                </c:pt>
                <c:pt idx="14">
                  <c:v>4.978</c:v>
                </c:pt>
                <c:pt idx="15">
                  <c:v>6.282</c:v>
                </c:pt>
                <c:pt idx="16">
                  <c:v>6.738</c:v>
                </c:pt>
                <c:pt idx="17">
                  <c:v>5.11</c:v>
                </c:pt>
                <c:pt idx="18">
                  <c:v>5.263999999999999</c:v>
                </c:pt>
                <c:pt idx="19">
                  <c:v>5.574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(2)'!$C$33:$V$33</c:f>
              <c:numCache>
                <c:formatCode>General</c:formatCode>
                <c:ptCount val="20"/>
                <c:pt idx="0">
                  <c:v>181.7727432432432</c:v>
                </c:pt>
                <c:pt idx="1">
                  <c:v>168.191518018018</c:v>
                </c:pt>
                <c:pt idx="2">
                  <c:v>111.9182972972973</c:v>
                </c:pt>
                <c:pt idx="3">
                  <c:v>79.25530630630632</c:v>
                </c:pt>
                <c:pt idx="4">
                  <c:v>59.44965315315316</c:v>
                </c:pt>
                <c:pt idx="5">
                  <c:v>69.09767117117118</c:v>
                </c:pt>
                <c:pt idx="6">
                  <c:v>61.94850900900901</c:v>
                </c:pt>
                <c:pt idx="7">
                  <c:v>51.6383873873874</c:v>
                </c:pt>
                <c:pt idx="8">
                  <c:v>49.61288288288288</c:v>
                </c:pt>
                <c:pt idx="9">
                  <c:v>54.60322972972972</c:v>
                </c:pt>
                <c:pt idx="10">
                  <c:v>44.94030630630631</c:v>
                </c:pt>
                <c:pt idx="11">
                  <c:v>43.21344144144143</c:v>
                </c:pt>
                <c:pt idx="12">
                  <c:v>47.68304054054053</c:v>
                </c:pt>
                <c:pt idx="13">
                  <c:v>59.58208108108109</c:v>
                </c:pt>
                <c:pt idx="14">
                  <c:v>50.79603603603602</c:v>
                </c:pt>
                <c:pt idx="15">
                  <c:v>64.5214009009009</c:v>
                </c:pt>
                <c:pt idx="16">
                  <c:v>69.2058783783784</c:v>
                </c:pt>
                <c:pt idx="17">
                  <c:v>51.86018018018018</c:v>
                </c:pt>
                <c:pt idx="18">
                  <c:v>54.12842792792791</c:v>
                </c:pt>
                <c:pt idx="19">
                  <c:v>57.04699099099098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(2)'!$C$34:$V$34</c:f>
              <c:numCache>
                <c:formatCode>General</c:formatCode>
                <c:ptCount val="20"/>
                <c:pt idx="0">
                  <c:v>1824.461932432433</c:v>
                </c:pt>
                <c:pt idx="1">
                  <c:v>1687.85368018018</c:v>
                </c:pt>
                <c:pt idx="2">
                  <c:v>1123.593972972973</c:v>
                </c:pt>
                <c:pt idx="3">
                  <c:v>795.0120630630632</c:v>
                </c:pt>
                <c:pt idx="4">
                  <c:v>596.3280315315315</c:v>
                </c:pt>
                <c:pt idx="5">
                  <c:v>693.1382117117118</c:v>
                </c:pt>
                <c:pt idx="6">
                  <c:v>621.5295900900901</c:v>
                </c:pt>
                <c:pt idx="7">
                  <c:v>518.1248738738738</c:v>
                </c:pt>
                <c:pt idx="8">
                  <c:v>497.5588288288288</c:v>
                </c:pt>
                <c:pt idx="9">
                  <c:v>547.6707972972973</c:v>
                </c:pt>
                <c:pt idx="10">
                  <c:v>450.6970630630631</c:v>
                </c:pt>
                <c:pt idx="11">
                  <c:v>433.1864144144143</c:v>
                </c:pt>
                <c:pt idx="12">
                  <c:v>478.0479054054053</c:v>
                </c:pt>
                <c:pt idx="13">
                  <c:v>597.3118108108109</c:v>
                </c:pt>
                <c:pt idx="14">
                  <c:v>509.1203603603603</c:v>
                </c:pt>
                <c:pt idx="15">
                  <c:v>647.129509009009</c:v>
                </c:pt>
                <c:pt idx="16">
                  <c:v>694.111283783784</c:v>
                </c:pt>
                <c:pt idx="17">
                  <c:v>519.4818018018018</c:v>
                </c:pt>
                <c:pt idx="18">
                  <c:v>542.979779279279</c:v>
                </c:pt>
                <c:pt idx="19">
                  <c:v>571.9659099099098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886112"/>
        <c:axId val="982894880"/>
      </c:lineChart>
      <c:catAx>
        <c:axId val="98288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94880"/>
        <c:crosses val="autoZero"/>
        <c:auto val="1"/>
        <c:lblAlgn val="ctr"/>
        <c:lblOffset val="100"/>
        <c:noMultiLvlLbl val="0"/>
      </c:catAx>
      <c:valAx>
        <c:axId val="9828948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 processing time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(2)'!$C$37:$V$37</c:f>
              <c:numCache>
                <c:formatCode>General</c:formatCode>
                <c:ptCount val="20"/>
                <c:pt idx="0">
                  <c:v>3.575</c:v>
                </c:pt>
                <c:pt idx="1">
                  <c:v>3.588</c:v>
                </c:pt>
                <c:pt idx="2">
                  <c:v>3.498</c:v>
                </c:pt>
                <c:pt idx="3">
                  <c:v>3.497</c:v>
                </c:pt>
                <c:pt idx="4">
                  <c:v>3.538</c:v>
                </c:pt>
                <c:pt idx="5">
                  <c:v>3.64</c:v>
                </c:pt>
                <c:pt idx="6">
                  <c:v>4.761</c:v>
                </c:pt>
                <c:pt idx="7">
                  <c:v>3.637</c:v>
                </c:pt>
                <c:pt idx="8">
                  <c:v>4.843</c:v>
                </c:pt>
                <c:pt idx="9">
                  <c:v>4.822</c:v>
                </c:pt>
                <c:pt idx="10">
                  <c:v>4.878</c:v>
                </c:pt>
                <c:pt idx="11">
                  <c:v>4.836</c:v>
                </c:pt>
                <c:pt idx="12">
                  <c:v>4.264</c:v>
                </c:pt>
                <c:pt idx="13">
                  <c:v>4.841</c:v>
                </c:pt>
                <c:pt idx="14">
                  <c:v>4.878</c:v>
                </c:pt>
                <c:pt idx="15">
                  <c:v>4.797</c:v>
                </c:pt>
                <c:pt idx="16">
                  <c:v>4.901</c:v>
                </c:pt>
                <c:pt idx="17">
                  <c:v>4.707</c:v>
                </c:pt>
                <c:pt idx="18">
                  <c:v>4.888</c:v>
                </c:pt>
                <c:pt idx="19">
                  <c:v>4.906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(2)'!$C$38:$V$38</c:f>
              <c:numCache>
                <c:formatCode>General</c:formatCode>
                <c:ptCount val="20"/>
                <c:pt idx="0">
                  <c:v>5.694</c:v>
                </c:pt>
                <c:pt idx="1">
                  <c:v>4.934</c:v>
                </c:pt>
                <c:pt idx="2">
                  <c:v>4.374</c:v>
                </c:pt>
                <c:pt idx="3">
                  <c:v>4.36</c:v>
                </c:pt>
                <c:pt idx="4">
                  <c:v>4.636</c:v>
                </c:pt>
                <c:pt idx="5">
                  <c:v>4.215</c:v>
                </c:pt>
                <c:pt idx="6">
                  <c:v>5.369</c:v>
                </c:pt>
                <c:pt idx="7">
                  <c:v>5.301</c:v>
                </c:pt>
                <c:pt idx="8">
                  <c:v>5.372</c:v>
                </c:pt>
                <c:pt idx="9">
                  <c:v>5.451</c:v>
                </c:pt>
                <c:pt idx="10">
                  <c:v>5.154</c:v>
                </c:pt>
                <c:pt idx="11">
                  <c:v>5.444</c:v>
                </c:pt>
                <c:pt idx="12">
                  <c:v>5.4</c:v>
                </c:pt>
                <c:pt idx="13">
                  <c:v>5.56</c:v>
                </c:pt>
                <c:pt idx="14">
                  <c:v>5.534</c:v>
                </c:pt>
                <c:pt idx="15">
                  <c:v>5.586</c:v>
                </c:pt>
                <c:pt idx="16">
                  <c:v>5.883</c:v>
                </c:pt>
                <c:pt idx="17">
                  <c:v>6.235</c:v>
                </c:pt>
                <c:pt idx="18">
                  <c:v>6.286</c:v>
                </c:pt>
                <c:pt idx="19">
                  <c:v>6.529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(2)'!$C$39:$V$39</c:f>
              <c:numCache>
                <c:formatCode>General</c:formatCode>
                <c:ptCount val="20"/>
                <c:pt idx="0">
                  <c:v>102.256</c:v>
                </c:pt>
                <c:pt idx="1">
                  <c:v>61.314</c:v>
                </c:pt>
                <c:pt idx="2">
                  <c:v>43.914</c:v>
                </c:pt>
                <c:pt idx="3">
                  <c:v>35.089</c:v>
                </c:pt>
                <c:pt idx="4">
                  <c:v>28.029</c:v>
                </c:pt>
                <c:pt idx="5">
                  <c:v>29.495</c:v>
                </c:pt>
                <c:pt idx="6">
                  <c:v>26.401</c:v>
                </c:pt>
                <c:pt idx="7">
                  <c:v>20.224</c:v>
                </c:pt>
                <c:pt idx="8">
                  <c:v>26.52</c:v>
                </c:pt>
                <c:pt idx="9">
                  <c:v>31.33</c:v>
                </c:pt>
                <c:pt idx="10">
                  <c:v>19.643</c:v>
                </c:pt>
                <c:pt idx="11">
                  <c:v>30.921</c:v>
                </c:pt>
                <c:pt idx="12">
                  <c:v>25.871</c:v>
                </c:pt>
                <c:pt idx="13">
                  <c:v>30.307</c:v>
                </c:pt>
                <c:pt idx="14">
                  <c:v>24.385</c:v>
                </c:pt>
                <c:pt idx="15">
                  <c:v>27.283</c:v>
                </c:pt>
                <c:pt idx="16">
                  <c:v>27.405</c:v>
                </c:pt>
                <c:pt idx="17">
                  <c:v>20.38</c:v>
                </c:pt>
                <c:pt idx="18">
                  <c:v>31.427</c:v>
                </c:pt>
                <c:pt idx="19">
                  <c:v>26.813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(2)'!$C$40:$V$40</c:f>
              <c:numCache>
                <c:formatCode>General</c:formatCode>
                <c:ptCount val="20"/>
                <c:pt idx="0">
                  <c:v>1026.794864864865</c:v>
                </c:pt>
                <c:pt idx="1">
                  <c:v>601.7206666666666</c:v>
                </c:pt>
                <c:pt idx="2">
                  <c:v>422.5375135135137</c:v>
                </c:pt>
                <c:pt idx="3">
                  <c:v>330.3340495495495</c:v>
                </c:pt>
                <c:pt idx="4">
                  <c:v>255.1933558558559</c:v>
                </c:pt>
                <c:pt idx="5">
                  <c:v>271.6502702702703</c:v>
                </c:pt>
                <c:pt idx="6">
                  <c:v>228.5714864864865</c:v>
                </c:pt>
                <c:pt idx="7">
                  <c:v>170.3898423423424</c:v>
                </c:pt>
                <c:pt idx="8">
                  <c:v>229.3566756756757</c:v>
                </c:pt>
                <c:pt idx="9">
                  <c:v>279.4431126126126</c:v>
                </c:pt>
                <c:pt idx="10">
                  <c:v>158.1401666666667</c:v>
                </c:pt>
                <c:pt idx="11">
                  <c:v>275.1187612612612</c:v>
                </c:pt>
                <c:pt idx="12">
                  <c:v>225.6150945945946</c:v>
                </c:pt>
                <c:pt idx="13">
                  <c:v>268.2076441441441</c:v>
                </c:pt>
                <c:pt idx="14">
                  <c:v>206.1958513513514</c:v>
                </c:pt>
                <c:pt idx="15">
                  <c:v>236.7275630630631</c:v>
                </c:pt>
                <c:pt idx="16">
                  <c:v>236.2468828828829</c:v>
                </c:pt>
                <c:pt idx="17">
                  <c:v>162.4486261261261</c:v>
                </c:pt>
                <c:pt idx="18">
                  <c:v>276.7537522522522</c:v>
                </c:pt>
                <c:pt idx="19">
                  <c:v>227.4433873873874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(2)'!$C$41:$V$41</c:f>
              <c:numCache>
                <c:formatCode>General</c:formatCode>
                <c:ptCount val="20"/>
                <c:pt idx="0">
                  <c:v>10275.57864864865</c:v>
                </c:pt>
                <c:pt idx="1">
                  <c:v>6007.720666666666</c:v>
                </c:pt>
                <c:pt idx="2">
                  <c:v>4210.159135135136</c:v>
                </c:pt>
                <c:pt idx="3">
                  <c:v>3283.779995495495</c:v>
                </c:pt>
                <c:pt idx="4">
                  <c:v>2527.396058558558</c:v>
                </c:pt>
                <c:pt idx="5">
                  <c:v>2694.082702702703</c:v>
                </c:pt>
                <c:pt idx="6">
                  <c:v>2250.949864864865</c:v>
                </c:pt>
                <c:pt idx="7">
                  <c:v>1671.970923423424</c:v>
                </c:pt>
                <c:pt idx="8">
                  <c:v>2258.437756756757</c:v>
                </c:pt>
                <c:pt idx="9">
                  <c:v>2761.456626126126</c:v>
                </c:pt>
                <c:pt idx="10">
                  <c:v>1543.640166666667</c:v>
                </c:pt>
                <c:pt idx="11">
                  <c:v>2717.970112612613</c:v>
                </c:pt>
                <c:pt idx="12">
                  <c:v>2223.466445945945</c:v>
                </c:pt>
                <c:pt idx="13">
                  <c:v>2648.004941441441</c:v>
                </c:pt>
                <c:pt idx="14">
                  <c:v>2024.858013513513</c:v>
                </c:pt>
                <c:pt idx="15">
                  <c:v>2331.795130630631</c:v>
                </c:pt>
                <c:pt idx="16">
                  <c:v>2325.192828828829</c:v>
                </c:pt>
                <c:pt idx="17">
                  <c:v>1583.083761261261</c:v>
                </c:pt>
                <c:pt idx="18">
                  <c:v>2730.524022522523</c:v>
                </c:pt>
                <c:pt idx="19">
                  <c:v>2233.929873873874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976720"/>
        <c:axId val="982985488"/>
      </c:lineChart>
      <c:catAx>
        <c:axId val="98297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85488"/>
        <c:crosses val="autoZero"/>
        <c:auto val="1"/>
        <c:lblAlgn val="ctr"/>
        <c:lblOffset val="100"/>
        <c:noMultiLvlLbl val="0"/>
      </c:catAx>
      <c:valAx>
        <c:axId val="982985488"/>
        <c:scaling>
          <c:logBase val="10.0"/>
          <c:orientation val="minMax"/>
          <c:max val="2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</a:t>
            </a:r>
            <a:r>
              <a:rPr lang="en-US" baseline="0"/>
              <a:t> processing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(2)'!$C$44:$V$44</c:f>
              <c:numCache>
                <c:formatCode>General</c:formatCode>
                <c:ptCount val="20"/>
                <c:pt idx="0">
                  <c:v>3.572</c:v>
                </c:pt>
                <c:pt idx="1">
                  <c:v>3.584</c:v>
                </c:pt>
                <c:pt idx="2">
                  <c:v>3.494</c:v>
                </c:pt>
                <c:pt idx="3">
                  <c:v>3.493</c:v>
                </c:pt>
                <c:pt idx="4">
                  <c:v>3.533999999999999</c:v>
                </c:pt>
                <c:pt idx="5">
                  <c:v>3.638</c:v>
                </c:pt>
                <c:pt idx="6">
                  <c:v>4.758000000000001</c:v>
                </c:pt>
                <c:pt idx="7">
                  <c:v>3.634</c:v>
                </c:pt>
                <c:pt idx="8">
                  <c:v>4.839</c:v>
                </c:pt>
                <c:pt idx="9">
                  <c:v>4.818</c:v>
                </c:pt>
                <c:pt idx="10">
                  <c:v>4.875999999999999</c:v>
                </c:pt>
                <c:pt idx="11">
                  <c:v>4.832</c:v>
                </c:pt>
                <c:pt idx="12">
                  <c:v>4.261</c:v>
                </c:pt>
                <c:pt idx="13">
                  <c:v>4.837</c:v>
                </c:pt>
                <c:pt idx="14">
                  <c:v>4.873</c:v>
                </c:pt>
                <c:pt idx="15">
                  <c:v>4.795</c:v>
                </c:pt>
                <c:pt idx="16">
                  <c:v>4.896999999999999</c:v>
                </c:pt>
                <c:pt idx="17">
                  <c:v>4.704</c:v>
                </c:pt>
                <c:pt idx="18">
                  <c:v>4.884</c:v>
                </c:pt>
                <c:pt idx="19">
                  <c:v>4.902000000000001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(2)'!$C$45:$V$45</c:f>
              <c:numCache>
                <c:formatCode>General</c:formatCode>
                <c:ptCount val="20"/>
                <c:pt idx="0">
                  <c:v>5.689</c:v>
                </c:pt>
                <c:pt idx="1">
                  <c:v>4.931</c:v>
                </c:pt>
                <c:pt idx="2">
                  <c:v>4.37</c:v>
                </c:pt>
                <c:pt idx="3">
                  <c:v>4.356</c:v>
                </c:pt>
                <c:pt idx="4">
                  <c:v>4.632</c:v>
                </c:pt>
                <c:pt idx="5">
                  <c:v>4.210999999999999</c:v>
                </c:pt>
                <c:pt idx="6">
                  <c:v>5.366</c:v>
                </c:pt>
                <c:pt idx="7">
                  <c:v>5.297000000000001</c:v>
                </c:pt>
                <c:pt idx="8">
                  <c:v>5.369</c:v>
                </c:pt>
                <c:pt idx="9">
                  <c:v>5.447000000000001</c:v>
                </c:pt>
                <c:pt idx="10">
                  <c:v>5.149999999999999</c:v>
                </c:pt>
                <c:pt idx="11">
                  <c:v>5.441</c:v>
                </c:pt>
                <c:pt idx="12">
                  <c:v>5.396</c:v>
                </c:pt>
                <c:pt idx="13">
                  <c:v>5.557</c:v>
                </c:pt>
                <c:pt idx="14">
                  <c:v>5.53</c:v>
                </c:pt>
                <c:pt idx="15">
                  <c:v>5.582000000000001</c:v>
                </c:pt>
                <c:pt idx="16">
                  <c:v>5.88</c:v>
                </c:pt>
                <c:pt idx="17">
                  <c:v>6.231</c:v>
                </c:pt>
                <c:pt idx="18">
                  <c:v>6.282</c:v>
                </c:pt>
                <c:pt idx="19">
                  <c:v>6.526000000000001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(2)'!$C$46:$V$46</c:f>
              <c:numCache>
                <c:formatCode>General</c:formatCode>
                <c:ptCount val="20"/>
                <c:pt idx="0">
                  <c:v>102.252</c:v>
                </c:pt>
                <c:pt idx="1">
                  <c:v>61.31</c:v>
                </c:pt>
                <c:pt idx="2">
                  <c:v>43.91</c:v>
                </c:pt>
                <c:pt idx="3">
                  <c:v>35.085</c:v>
                </c:pt>
                <c:pt idx="4">
                  <c:v>29.025</c:v>
                </c:pt>
                <c:pt idx="5">
                  <c:v>28.49</c:v>
                </c:pt>
                <c:pt idx="6">
                  <c:v>26.397</c:v>
                </c:pt>
                <c:pt idx="7">
                  <c:v>23.219</c:v>
                </c:pt>
                <c:pt idx="8">
                  <c:v>25.516</c:v>
                </c:pt>
                <c:pt idx="9">
                  <c:v>26.327</c:v>
                </c:pt>
                <c:pt idx="10">
                  <c:v>24.01899999999999</c:v>
                </c:pt>
                <c:pt idx="11">
                  <c:v>25.917</c:v>
                </c:pt>
                <c:pt idx="12">
                  <c:v>25.868</c:v>
                </c:pt>
                <c:pt idx="13">
                  <c:v>26.303</c:v>
                </c:pt>
                <c:pt idx="14">
                  <c:v>24.882</c:v>
                </c:pt>
                <c:pt idx="15">
                  <c:v>26.28</c:v>
                </c:pt>
                <c:pt idx="16">
                  <c:v>27.4</c:v>
                </c:pt>
                <c:pt idx="17">
                  <c:v>25.287</c:v>
                </c:pt>
                <c:pt idx="18">
                  <c:v>26.422</c:v>
                </c:pt>
                <c:pt idx="19">
                  <c:v>26.81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(2)'!$C$47:$V$47</c:f>
              <c:numCache>
                <c:formatCode>General</c:formatCode>
                <c:ptCount val="20"/>
                <c:pt idx="0">
                  <c:v>1026.789418918919</c:v>
                </c:pt>
                <c:pt idx="1">
                  <c:v>601.7126621621621</c:v>
                </c:pt>
                <c:pt idx="2">
                  <c:v>422.5335135135135</c:v>
                </c:pt>
                <c:pt idx="3">
                  <c:v>329.3300495495496</c:v>
                </c:pt>
                <c:pt idx="4">
                  <c:v>265.6443108108108</c:v>
                </c:pt>
                <c:pt idx="5">
                  <c:v>261.1699594594594</c:v>
                </c:pt>
                <c:pt idx="6">
                  <c:v>238.5580315315315</c:v>
                </c:pt>
                <c:pt idx="7">
                  <c:v>201.7348018018018</c:v>
                </c:pt>
                <c:pt idx="8">
                  <c:v>221.8937162162162</c:v>
                </c:pt>
                <c:pt idx="9">
                  <c:v>227.1747927927927</c:v>
                </c:pt>
                <c:pt idx="10">
                  <c:v>203.9179684684685</c:v>
                </c:pt>
                <c:pt idx="11">
                  <c:v>222.835981981982</c:v>
                </c:pt>
                <c:pt idx="12">
                  <c:v>225.6160990990991</c:v>
                </c:pt>
                <c:pt idx="13">
                  <c:v>226.3798198198199</c:v>
                </c:pt>
                <c:pt idx="14">
                  <c:v>211.4352342342343</c:v>
                </c:pt>
                <c:pt idx="15">
                  <c:v>226.2681621621622</c:v>
                </c:pt>
                <c:pt idx="16">
                  <c:v>236.2284234234235</c:v>
                </c:pt>
                <c:pt idx="17">
                  <c:v>213.7834594594595</c:v>
                </c:pt>
                <c:pt idx="18">
                  <c:v>224.4645225225225</c:v>
                </c:pt>
                <c:pt idx="19">
                  <c:v>227.4458378378378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(2)'!$C$48:$V$48</c:f>
              <c:numCache>
                <c:formatCode>General</c:formatCode>
                <c:ptCount val="20"/>
                <c:pt idx="0">
                  <c:v>10275.55968918919</c:v>
                </c:pt>
                <c:pt idx="1">
                  <c:v>6007.67212162162</c:v>
                </c:pt>
                <c:pt idx="2">
                  <c:v>4210.155135135135</c:v>
                </c:pt>
                <c:pt idx="3">
                  <c:v>3283.775995495496</c:v>
                </c:pt>
                <c:pt idx="4">
                  <c:v>2632.441608108108</c:v>
                </c:pt>
                <c:pt idx="5">
                  <c:v>2588.805094594594</c:v>
                </c:pt>
                <c:pt idx="6">
                  <c:v>2250.841815315315</c:v>
                </c:pt>
                <c:pt idx="7">
                  <c:v>1986.951018018018</c:v>
                </c:pt>
                <c:pt idx="8">
                  <c:v>2153.339662162162</c:v>
                </c:pt>
                <c:pt idx="9">
                  <c:v>2236.309927927928</c:v>
                </c:pt>
                <c:pt idx="10">
                  <c:v>2003.634184684685</c:v>
                </c:pt>
                <c:pt idx="11">
                  <c:v>2192.67381981982</c:v>
                </c:pt>
                <c:pt idx="12">
                  <c:v>2223.507990990991</c:v>
                </c:pt>
                <c:pt idx="13">
                  <c:v>2227.758198198198</c:v>
                </c:pt>
                <c:pt idx="14">
                  <c:v>2077.543342342342</c:v>
                </c:pt>
                <c:pt idx="15">
                  <c:v>2226.727621621622</c:v>
                </c:pt>
                <c:pt idx="16">
                  <c:v>2325.039234234234</c:v>
                </c:pt>
                <c:pt idx="17">
                  <c:v>2098.918594594594</c:v>
                </c:pt>
                <c:pt idx="18">
                  <c:v>2205.167225225225</c:v>
                </c:pt>
                <c:pt idx="19">
                  <c:v>2233.986378378378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064848"/>
        <c:axId val="983073616"/>
      </c:lineChart>
      <c:catAx>
        <c:axId val="98306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73616"/>
        <c:crosses val="autoZero"/>
        <c:auto val="1"/>
        <c:lblAlgn val="ctr"/>
        <c:lblOffset val="100"/>
        <c:noMultiLvlLbl val="0"/>
      </c:catAx>
      <c:valAx>
        <c:axId val="983073616"/>
        <c:scaling>
          <c:logBase val="10.0"/>
          <c:orientation val="minMax"/>
          <c:max val="2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calculating</a:t>
            </a:r>
            <a:r>
              <a:rPr lang="en-US" baseline="0"/>
              <a:t> distances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'VM-impr'!$C$9:$V$9</c:f>
              <c:numCache>
                <c:formatCode>General</c:formatCode>
                <c:ptCount val="20"/>
                <c:pt idx="0">
                  <c:v>0.021</c:v>
                </c:pt>
                <c:pt idx="1">
                  <c:v>0.016</c:v>
                </c:pt>
                <c:pt idx="2">
                  <c:v>0.019</c:v>
                </c:pt>
                <c:pt idx="3">
                  <c:v>0.014</c:v>
                </c:pt>
                <c:pt idx="4">
                  <c:v>0.015</c:v>
                </c:pt>
                <c:pt idx="5">
                  <c:v>0.027</c:v>
                </c:pt>
                <c:pt idx="6">
                  <c:v>0.016</c:v>
                </c:pt>
                <c:pt idx="7">
                  <c:v>0.023</c:v>
                </c:pt>
                <c:pt idx="8">
                  <c:v>0.02</c:v>
                </c:pt>
                <c:pt idx="9">
                  <c:v>0.02</c:v>
                </c:pt>
                <c:pt idx="10">
                  <c:v>0.021</c:v>
                </c:pt>
                <c:pt idx="11">
                  <c:v>0.021</c:v>
                </c:pt>
                <c:pt idx="12">
                  <c:v>0.022</c:v>
                </c:pt>
                <c:pt idx="13">
                  <c:v>0.024</c:v>
                </c:pt>
                <c:pt idx="14">
                  <c:v>0.024</c:v>
                </c:pt>
                <c:pt idx="15">
                  <c:v>0.026</c:v>
                </c:pt>
                <c:pt idx="16">
                  <c:v>0.026</c:v>
                </c:pt>
                <c:pt idx="17">
                  <c:v>0.028</c:v>
                </c:pt>
                <c:pt idx="18">
                  <c:v>0.029</c:v>
                </c:pt>
                <c:pt idx="19">
                  <c:v>0.031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'VM-impr'!$C$10:$V$10</c:f>
              <c:numCache>
                <c:formatCode>General</c:formatCode>
                <c:ptCount val="20"/>
                <c:pt idx="0">
                  <c:v>1.053</c:v>
                </c:pt>
                <c:pt idx="1">
                  <c:v>0.598</c:v>
                </c:pt>
                <c:pt idx="2">
                  <c:v>0.413</c:v>
                </c:pt>
                <c:pt idx="3">
                  <c:v>0.33</c:v>
                </c:pt>
                <c:pt idx="4">
                  <c:v>0.361</c:v>
                </c:pt>
                <c:pt idx="5">
                  <c:v>0.245</c:v>
                </c:pt>
                <c:pt idx="6">
                  <c:v>0.263</c:v>
                </c:pt>
                <c:pt idx="7">
                  <c:v>0.269</c:v>
                </c:pt>
                <c:pt idx="8">
                  <c:v>0.251</c:v>
                </c:pt>
                <c:pt idx="9">
                  <c:v>0.277</c:v>
                </c:pt>
                <c:pt idx="10">
                  <c:v>0.328</c:v>
                </c:pt>
                <c:pt idx="11">
                  <c:v>0.21</c:v>
                </c:pt>
                <c:pt idx="12">
                  <c:v>0.236</c:v>
                </c:pt>
                <c:pt idx="13">
                  <c:v>0.229</c:v>
                </c:pt>
                <c:pt idx="14">
                  <c:v>0.198</c:v>
                </c:pt>
                <c:pt idx="15">
                  <c:v>0.192</c:v>
                </c:pt>
                <c:pt idx="16">
                  <c:v>0.241</c:v>
                </c:pt>
                <c:pt idx="17">
                  <c:v>0.214</c:v>
                </c:pt>
                <c:pt idx="18">
                  <c:v>0.214</c:v>
                </c:pt>
                <c:pt idx="19">
                  <c:v>0.213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'VM-impr'!$C$11:$V$11</c:f>
              <c:numCache>
                <c:formatCode>General</c:formatCode>
                <c:ptCount val="20"/>
                <c:pt idx="0">
                  <c:v>72.932</c:v>
                </c:pt>
                <c:pt idx="1">
                  <c:v>37.144</c:v>
                </c:pt>
                <c:pt idx="2">
                  <c:v>25.999</c:v>
                </c:pt>
                <c:pt idx="3">
                  <c:v>20.473</c:v>
                </c:pt>
                <c:pt idx="4">
                  <c:v>16.209</c:v>
                </c:pt>
                <c:pt idx="5">
                  <c:v>14.987</c:v>
                </c:pt>
                <c:pt idx="6">
                  <c:v>13.695</c:v>
                </c:pt>
                <c:pt idx="7">
                  <c:v>11.254</c:v>
                </c:pt>
                <c:pt idx="8">
                  <c:v>13.648</c:v>
                </c:pt>
                <c:pt idx="9">
                  <c:v>13.777</c:v>
                </c:pt>
                <c:pt idx="10">
                  <c:v>12.027</c:v>
                </c:pt>
                <c:pt idx="11">
                  <c:v>13.507</c:v>
                </c:pt>
                <c:pt idx="12">
                  <c:v>12.744</c:v>
                </c:pt>
                <c:pt idx="13">
                  <c:v>11.99</c:v>
                </c:pt>
                <c:pt idx="14">
                  <c:v>11.196</c:v>
                </c:pt>
                <c:pt idx="15">
                  <c:v>10.88</c:v>
                </c:pt>
                <c:pt idx="16">
                  <c:v>11.521</c:v>
                </c:pt>
                <c:pt idx="17">
                  <c:v>10.8</c:v>
                </c:pt>
                <c:pt idx="18">
                  <c:v>11.687</c:v>
                </c:pt>
                <c:pt idx="19">
                  <c:v>11.484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'VM-impr'!$C$12:$V$12</c:f>
              <c:numCache>
                <c:formatCode>General</c:formatCode>
                <c:ptCount val="20"/>
                <c:pt idx="0">
                  <c:v>758.169572072072</c:v>
                </c:pt>
                <c:pt idx="1">
                  <c:v>385.8569459459459</c:v>
                </c:pt>
                <c:pt idx="2">
                  <c:v>270.060954954955</c:v>
                </c:pt>
                <c:pt idx="3">
                  <c:v>212.6465</c:v>
                </c:pt>
                <c:pt idx="4">
                  <c:v>167.936981981982</c:v>
                </c:pt>
                <c:pt idx="5">
                  <c:v>155.5601441441441</c:v>
                </c:pt>
                <c:pt idx="6">
                  <c:v>142.0402162162162</c:v>
                </c:pt>
                <c:pt idx="7">
                  <c:v>116.457490990991</c:v>
                </c:pt>
                <c:pt idx="8">
                  <c:v>141.5750855855856</c:v>
                </c:pt>
                <c:pt idx="9">
                  <c:v>142.8196576576576</c:v>
                </c:pt>
                <c:pt idx="10">
                  <c:v>124.3138063063063</c:v>
                </c:pt>
                <c:pt idx="11">
                  <c:v>140.2596711711712</c:v>
                </c:pt>
                <c:pt idx="12">
                  <c:v>132.172972972973</c:v>
                </c:pt>
                <c:pt idx="13">
                  <c:v>124.3070675675676</c:v>
                </c:pt>
                <c:pt idx="14">
                  <c:v>116.129972972973</c:v>
                </c:pt>
                <c:pt idx="15">
                  <c:v>112.8393333333333</c:v>
                </c:pt>
                <c:pt idx="16">
                  <c:v>119.3447387387387</c:v>
                </c:pt>
                <c:pt idx="17">
                  <c:v>111.903936936937</c:v>
                </c:pt>
                <c:pt idx="18">
                  <c:v>121.1720315315315</c:v>
                </c:pt>
                <c:pt idx="19">
                  <c:v>119.0427792792793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64000"/>
        <c:axId val="981973008"/>
      </c:lineChart>
      <c:catAx>
        <c:axId val="9819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73008"/>
        <c:crosses val="autoZero"/>
        <c:auto val="1"/>
        <c:lblAlgn val="ctr"/>
        <c:lblOffset val="100"/>
        <c:noMultiLvlLbl val="0"/>
      </c:catAx>
      <c:valAx>
        <c:axId val="981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K-Means</a:t>
            </a:r>
            <a:r>
              <a:rPr lang="en-US" baseline="0"/>
              <a:t> clusterization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'VM-impr'!$C$16:$V$16</c:f>
              <c:numCache>
                <c:formatCode>General</c:formatCode>
                <c:ptCount val="20"/>
                <c:pt idx="0">
                  <c:v>0.004</c:v>
                </c:pt>
                <c:pt idx="1">
                  <c:v>0.006</c:v>
                </c:pt>
                <c:pt idx="2">
                  <c:v>0.009</c:v>
                </c:pt>
                <c:pt idx="3">
                  <c:v>0.012</c:v>
                </c:pt>
                <c:pt idx="4">
                  <c:v>0.015</c:v>
                </c:pt>
                <c:pt idx="5">
                  <c:v>0.028</c:v>
                </c:pt>
                <c:pt idx="6">
                  <c:v>0.02</c:v>
                </c:pt>
                <c:pt idx="7">
                  <c:v>0.027</c:v>
                </c:pt>
                <c:pt idx="8">
                  <c:v>0.027</c:v>
                </c:pt>
                <c:pt idx="9">
                  <c:v>0.029</c:v>
                </c:pt>
                <c:pt idx="10">
                  <c:v>0.032</c:v>
                </c:pt>
                <c:pt idx="11">
                  <c:v>0.035</c:v>
                </c:pt>
                <c:pt idx="12">
                  <c:v>0.038</c:v>
                </c:pt>
                <c:pt idx="13">
                  <c:v>0.041</c:v>
                </c:pt>
                <c:pt idx="14">
                  <c:v>0.044</c:v>
                </c:pt>
                <c:pt idx="15">
                  <c:v>0.047</c:v>
                </c:pt>
                <c:pt idx="16">
                  <c:v>0.048</c:v>
                </c:pt>
                <c:pt idx="17">
                  <c:v>0.053</c:v>
                </c:pt>
                <c:pt idx="18">
                  <c:v>0.056</c:v>
                </c:pt>
                <c:pt idx="19">
                  <c:v>0.059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'VM-impr'!$C$17:$V$17</c:f>
              <c:numCache>
                <c:formatCode>General</c:formatCode>
                <c:ptCount val="20"/>
                <c:pt idx="0">
                  <c:v>0.202</c:v>
                </c:pt>
                <c:pt idx="1">
                  <c:v>0.126</c:v>
                </c:pt>
                <c:pt idx="2">
                  <c:v>0.115</c:v>
                </c:pt>
                <c:pt idx="3">
                  <c:v>0.127</c:v>
                </c:pt>
                <c:pt idx="4">
                  <c:v>0.149</c:v>
                </c:pt>
                <c:pt idx="5">
                  <c:v>0.142</c:v>
                </c:pt>
                <c:pt idx="6">
                  <c:v>0.158</c:v>
                </c:pt>
                <c:pt idx="7">
                  <c:v>0.182</c:v>
                </c:pt>
                <c:pt idx="8">
                  <c:v>0.179</c:v>
                </c:pt>
                <c:pt idx="9">
                  <c:v>0.216</c:v>
                </c:pt>
                <c:pt idx="10">
                  <c:v>0.227</c:v>
                </c:pt>
                <c:pt idx="11">
                  <c:v>0.257</c:v>
                </c:pt>
                <c:pt idx="12">
                  <c:v>0.256</c:v>
                </c:pt>
                <c:pt idx="13">
                  <c:v>0.263</c:v>
                </c:pt>
                <c:pt idx="14">
                  <c:v>0.259</c:v>
                </c:pt>
                <c:pt idx="15">
                  <c:v>0.256</c:v>
                </c:pt>
                <c:pt idx="16">
                  <c:v>0.282</c:v>
                </c:pt>
                <c:pt idx="17">
                  <c:v>0.287</c:v>
                </c:pt>
                <c:pt idx="18">
                  <c:v>0.311</c:v>
                </c:pt>
                <c:pt idx="19">
                  <c:v>0.295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'VM-impr'!$C$18:$V$18</c:f>
              <c:numCache>
                <c:formatCode>General</c:formatCode>
                <c:ptCount val="20"/>
                <c:pt idx="0">
                  <c:v>1.866</c:v>
                </c:pt>
                <c:pt idx="1">
                  <c:v>0.932</c:v>
                </c:pt>
                <c:pt idx="2">
                  <c:v>0.87</c:v>
                </c:pt>
                <c:pt idx="3">
                  <c:v>0.925</c:v>
                </c:pt>
                <c:pt idx="4">
                  <c:v>1.01</c:v>
                </c:pt>
                <c:pt idx="5">
                  <c:v>1.124</c:v>
                </c:pt>
                <c:pt idx="6">
                  <c:v>1.238</c:v>
                </c:pt>
                <c:pt idx="7">
                  <c:v>1.294</c:v>
                </c:pt>
                <c:pt idx="8">
                  <c:v>1.374</c:v>
                </c:pt>
                <c:pt idx="9">
                  <c:v>1.389</c:v>
                </c:pt>
                <c:pt idx="10">
                  <c:v>1.525</c:v>
                </c:pt>
                <c:pt idx="11">
                  <c:v>1.765</c:v>
                </c:pt>
                <c:pt idx="12">
                  <c:v>1.794</c:v>
                </c:pt>
                <c:pt idx="13">
                  <c:v>1.726</c:v>
                </c:pt>
                <c:pt idx="14">
                  <c:v>1.88</c:v>
                </c:pt>
                <c:pt idx="15">
                  <c:v>1.946</c:v>
                </c:pt>
                <c:pt idx="16">
                  <c:v>1.792</c:v>
                </c:pt>
                <c:pt idx="17">
                  <c:v>2.191</c:v>
                </c:pt>
                <c:pt idx="18">
                  <c:v>1.842</c:v>
                </c:pt>
                <c:pt idx="19">
                  <c:v>1.915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'VM-impr'!$C$19:$V$19</c:f>
              <c:numCache>
                <c:formatCode>General</c:formatCode>
                <c:ptCount val="20"/>
                <c:pt idx="0">
                  <c:v>18.67823423423424</c:v>
                </c:pt>
                <c:pt idx="1">
                  <c:v>9.206747747747748</c:v>
                </c:pt>
                <c:pt idx="2">
                  <c:v>8.586238738738737</c:v>
                </c:pt>
                <c:pt idx="3">
                  <c:v>9.096855855855857</c:v>
                </c:pt>
                <c:pt idx="4">
                  <c:v>9.881076576576577</c:v>
                </c:pt>
                <c:pt idx="5">
                  <c:v>11.03011711711712</c:v>
                </c:pt>
                <c:pt idx="6">
                  <c:v>12.20151351351351</c:v>
                </c:pt>
                <c:pt idx="7">
                  <c:v>12.65272972972973</c:v>
                </c:pt>
                <c:pt idx="8">
                  <c:v>13.50113963963964</c:v>
                </c:pt>
                <c:pt idx="9">
                  <c:v>13.4988963963964</c:v>
                </c:pt>
                <c:pt idx="10">
                  <c:v>14.86036936936937</c:v>
                </c:pt>
                <c:pt idx="11">
                  <c:v>17.23307207207207</c:v>
                </c:pt>
                <c:pt idx="12">
                  <c:v>17.52391891891892</c:v>
                </c:pt>
                <c:pt idx="13">
                  <c:v>16.7685990990991</c:v>
                </c:pt>
                <c:pt idx="14">
                  <c:v>18.37832882882883</c:v>
                </c:pt>
                <c:pt idx="15">
                  <c:v>19.06401801801802</c:v>
                </c:pt>
                <c:pt idx="16">
                  <c:v>17.34438738738739</c:v>
                </c:pt>
                <c:pt idx="17">
                  <c:v>21.46863963963964</c:v>
                </c:pt>
                <c:pt idx="18">
                  <c:v>17.7074009009009</c:v>
                </c:pt>
                <c:pt idx="19">
                  <c:v>18.51833333333333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048224"/>
        <c:axId val="982057232"/>
      </c:lineChart>
      <c:catAx>
        <c:axId val="98204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57232"/>
        <c:crosses val="autoZero"/>
        <c:auto val="1"/>
        <c:lblAlgn val="ctr"/>
        <c:lblOffset val="100"/>
        <c:noMultiLvlLbl val="0"/>
      </c:catAx>
      <c:valAx>
        <c:axId val="9820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KNN</a:t>
            </a:r>
            <a:r>
              <a:rPr lang="en-US" baseline="0"/>
              <a:t>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'VM-impr'!$C$23:$V$23</c:f>
              <c:numCache>
                <c:formatCode>General</c:formatCode>
                <c:ptCount val="20"/>
                <c:pt idx="0">
                  <c:v>1.822</c:v>
                </c:pt>
                <c:pt idx="1">
                  <c:v>1.874</c:v>
                </c:pt>
                <c:pt idx="2">
                  <c:v>1.834</c:v>
                </c:pt>
                <c:pt idx="3">
                  <c:v>1.838</c:v>
                </c:pt>
                <c:pt idx="4">
                  <c:v>1.855</c:v>
                </c:pt>
                <c:pt idx="5">
                  <c:v>1.867</c:v>
                </c:pt>
                <c:pt idx="6">
                  <c:v>1.835</c:v>
                </c:pt>
                <c:pt idx="7">
                  <c:v>1.845</c:v>
                </c:pt>
                <c:pt idx="8">
                  <c:v>1.847</c:v>
                </c:pt>
                <c:pt idx="9">
                  <c:v>1.874</c:v>
                </c:pt>
                <c:pt idx="10">
                  <c:v>1.875</c:v>
                </c:pt>
                <c:pt idx="11">
                  <c:v>1.86</c:v>
                </c:pt>
                <c:pt idx="12">
                  <c:v>1.829</c:v>
                </c:pt>
                <c:pt idx="13">
                  <c:v>1.877</c:v>
                </c:pt>
                <c:pt idx="14">
                  <c:v>1.872</c:v>
                </c:pt>
                <c:pt idx="15">
                  <c:v>1.861</c:v>
                </c:pt>
                <c:pt idx="16">
                  <c:v>1.863</c:v>
                </c:pt>
                <c:pt idx="17">
                  <c:v>1.855</c:v>
                </c:pt>
                <c:pt idx="18">
                  <c:v>1.856</c:v>
                </c:pt>
                <c:pt idx="19">
                  <c:v>1.875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'VM-impr'!$C$24:$V$24</c:f>
              <c:numCache>
                <c:formatCode>General</c:formatCode>
                <c:ptCount val="20"/>
                <c:pt idx="0">
                  <c:v>1.813</c:v>
                </c:pt>
                <c:pt idx="1">
                  <c:v>1.814</c:v>
                </c:pt>
                <c:pt idx="2">
                  <c:v>1.794</c:v>
                </c:pt>
                <c:pt idx="3">
                  <c:v>1.777</c:v>
                </c:pt>
                <c:pt idx="4">
                  <c:v>1.942</c:v>
                </c:pt>
                <c:pt idx="5">
                  <c:v>1.776</c:v>
                </c:pt>
                <c:pt idx="6">
                  <c:v>1.832</c:v>
                </c:pt>
                <c:pt idx="7">
                  <c:v>1.798</c:v>
                </c:pt>
                <c:pt idx="8">
                  <c:v>1.797</c:v>
                </c:pt>
                <c:pt idx="9">
                  <c:v>1.81</c:v>
                </c:pt>
                <c:pt idx="10">
                  <c:v>1.794</c:v>
                </c:pt>
                <c:pt idx="11">
                  <c:v>1.814</c:v>
                </c:pt>
                <c:pt idx="12">
                  <c:v>1.791</c:v>
                </c:pt>
                <c:pt idx="13">
                  <c:v>1.843</c:v>
                </c:pt>
                <c:pt idx="14">
                  <c:v>1.805</c:v>
                </c:pt>
                <c:pt idx="15">
                  <c:v>1.799</c:v>
                </c:pt>
                <c:pt idx="16">
                  <c:v>1.795</c:v>
                </c:pt>
                <c:pt idx="17">
                  <c:v>1.822</c:v>
                </c:pt>
                <c:pt idx="18">
                  <c:v>1.839</c:v>
                </c:pt>
                <c:pt idx="19">
                  <c:v>1.838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'VM-impr'!$C$25:$V$25</c:f>
              <c:numCache>
                <c:formatCode>General</c:formatCode>
                <c:ptCount val="20"/>
                <c:pt idx="0">
                  <c:v>2.43</c:v>
                </c:pt>
                <c:pt idx="1">
                  <c:v>2.1</c:v>
                </c:pt>
                <c:pt idx="2">
                  <c:v>2.022</c:v>
                </c:pt>
                <c:pt idx="3">
                  <c:v>2.087</c:v>
                </c:pt>
                <c:pt idx="4">
                  <c:v>2.038</c:v>
                </c:pt>
                <c:pt idx="5">
                  <c:v>1.98</c:v>
                </c:pt>
                <c:pt idx="6">
                  <c:v>2.001</c:v>
                </c:pt>
                <c:pt idx="7">
                  <c:v>1.991</c:v>
                </c:pt>
                <c:pt idx="8">
                  <c:v>1.978</c:v>
                </c:pt>
                <c:pt idx="9">
                  <c:v>1.992</c:v>
                </c:pt>
                <c:pt idx="10">
                  <c:v>2.003</c:v>
                </c:pt>
                <c:pt idx="11">
                  <c:v>1.959</c:v>
                </c:pt>
                <c:pt idx="12">
                  <c:v>1.986</c:v>
                </c:pt>
                <c:pt idx="13">
                  <c:v>1.985</c:v>
                </c:pt>
                <c:pt idx="14">
                  <c:v>1.95</c:v>
                </c:pt>
                <c:pt idx="15">
                  <c:v>1.977</c:v>
                </c:pt>
                <c:pt idx="16">
                  <c:v>2.017</c:v>
                </c:pt>
                <c:pt idx="17">
                  <c:v>1.991</c:v>
                </c:pt>
                <c:pt idx="18">
                  <c:v>1.995</c:v>
                </c:pt>
                <c:pt idx="19">
                  <c:v>2.023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'VM-impr'!$C$26:$V$26</c:f>
              <c:numCache>
                <c:formatCode>General</c:formatCode>
                <c:ptCount val="20"/>
                <c:pt idx="0">
                  <c:v>8.214653153153154</c:v>
                </c:pt>
                <c:pt idx="1">
                  <c:v>4.47709009009009</c:v>
                </c:pt>
                <c:pt idx="2">
                  <c:v>3.95971171171171</c:v>
                </c:pt>
                <c:pt idx="3">
                  <c:v>4.685558558558561</c:v>
                </c:pt>
                <c:pt idx="4">
                  <c:v>3.419864864864863</c:v>
                </c:pt>
                <c:pt idx="5">
                  <c:v>3.41281981981982</c:v>
                </c:pt>
                <c:pt idx="6">
                  <c:v>3.582536036036035</c:v>
                </c:pt>
                <c:pt idx="7">
                  <c:v>3.559635135135136</c:v>
                </c:pt>
                <c:pt idx="8">
                  <c:v>3.416824324324324</c:v>
                </c:pt>
                <c:pt idx="9">
                  <c:v>3.363972972972972</c:v>
                </c:pt>
                <c:pt idx="10">
                  <c:v>3.5375990990991</c:v>
                </c:pt>
                <c:pt idx="11">
                  <c:v>3.079247747747748</c:v>
                </c:pt>
                <c:pt idx="12">
                  <c:v>3.6225990990991</c:v>
                </c:pt>
                <c:pt idx="13">
                  <c:v>3.142288288288289</c:v>
                </c:pt>
                <c:pt idx="14">
                  <c:v>2.955788288288288</c:v>
                </c:pt>
                <c:pt idx="15">
                  <c:v>3.322054054054056</c:v>
                </c:pt>
                <c:pt idx="16">
                  <c:v>3.745369369369369</c:v>
                </c:pt>
                <c:pt idx="17">
                  <c:v>3.409022522522524</c:v>
                </c:pt>
                <c:pt idx="18">
                  <c:v>3.377315315315316</c:v>
                </c:pt>
                <c:pt idx="19">
                  <c:v>3.570500000000001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33504"/>
        <c:axId val="982142512"/>
      </c:lineChart>
      <c:catAx>
        <c:axId val="9821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42512"/>
        <c:crosses val="autoZero"/>
        <c:auto val="1"/>
        <c:lblAlgn val="ctr"/>
        <c:lblOffset val="100"/>
        <c:noMultiLvlLbl val="0"/>
      </c:catAx>
      <c:valAx>
        <c:axId val="9821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SVM </a:t>
            </a:r>
            <a:r>
              <a:rPr lang="en-US" baseline="0"/>
              <a:t>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'VM-impr'!$C$30:$V$30</c:f>
              <c:numCache>
                <c:formatCode>General</c:formatCode>
                <c:ptCount val="20"/>
                <c:pt idx="0">
                  <c:v>0.096</c:v>
                </c:pt>
                <c:pt idx="1">
                  <c:v>0.056</c:v>
                </c:pt>
                <c:pt idx="2">
                  <c:v>0.045</c:v>
                </c:pt>
                <c:pt idx="3">
                  <c:v>0.04</c:v>
                </c:pt>
                <c:pt idx="4">
                  <c:v>0.038</c:v>
                </c:pt>
                <c:pt idx="5">
                  <c:v>0.053</c:v>
                </c:pt>
                <c:pt idx="6">
                  <c:v>0.041</c:v>
                </c:pt>
                <c:pt idx="7">
                  <c:v>0.051</c:v>
                </c:pt>
                <c:pt idx="8">
                  <c:v>0.048</c:v>
                </c:pt>
                <c:pt idx="9">
                  <c:v>0.048</c:v>
                </c:pt>
                <c:pt idx="10">
                  <c:v>0.055</c:v>
                </c:pt>
                <c:pt idx="11">
                  <c:v>0.055</c:v>
                </c:pt>
                <c:pt idx="12">
                  <c:v>0.057</c:v>
                </c:pt>
                <c:pt idx="13">
                  <c:v>0.063</c:v>
                </c:pt>
                <c:pt idx="14">
                  <c:v>0.066</c:v>
                </c:pt>
                <c:pt idx="15">
                  <c:v>0.066</c:v>
                </c:pt>
                <c:pt idx="16">
                  <c:v>0.068</c:v>
                </c:pt>
                <c:pt idx="17">
                  <c:v>0.074</c:v>
                </c:pt>
                <c:pt idx="18">
                  <c:v>0.073</c:v>
                </c:pt>
                <c:pt idx="19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'VM-impr'!$C$31:$V$31</c:f>
              <c:numCache>
                <c:formatCode>General</c:formatCode>
                <c:ptCount val="20"/>
                <c:pt idx="0">
                  <c:v>0.349</c:v>
                </c:pt>
                <c:pt idx="1">
                  <c:v>0.427</c:v>
                </c:pt>
                <c:pt idx="2">
                  <c:v>0.169</c:v>
                </c:pt>
                <c:pt idx="3">
                  <c:v>0.265</c:v>
                </c:pt>
                <c:pt idx="4">
                  <c:v>0.193</c:v>
                </c:pt>
                <c:pt idx="5">
                  <c:v>0.207</c:v>
                </c:pt>
                <c:pt idx="6">
                  <c:v>0.168</c:v>
                </c:pt>
                <c:pt idx="7">
                  <c:v>0.113</c:v>
                </c:pt>
                <c:pt idx="8">
                  <c:v>0.166</c:v>
                </c:pt>
                <c:pt idx="9">
                  <c:v>0.173</c:v>
                </c:pt>
                <c:pt idx="10">
                  <c:v>0.138</c:v>
                </c:pt>
                <c:pt idx="11">
                  <c:v>0.175</c:v>
                </c:pt>
                <c:pt idx="12">
                  <c:v>0.184</c:v>
                </c:pt>
                <c:pt idx="13">
                  <c:v>0.246</c:v>
                </c:pt>
                <c:pt idx="14">
                  <c:v>0.222</c:v>
                </c:pt>
                <c:pt idx="15">
                  <c:v>0.199</c:v>
                </c:pt>
                <c:pt idx="16">
                  <c:v>0.217</c:v>
                </c:pt>
                <c:pt idx="17">
                  <c:v>0.29</c:v>
                </c:pt>
                <c:pt idx="18">
                  <c:v>0.127</c:v>
                </c:pt>
                <c:pt idx="19">
                  <c:v>0.198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'VM-impr'!$C$32:$V$32</c:f>
              <c:numCache>
                <c:formatCode>General</c:formatCode>
                <c:ptCount val="20"/>
                <c:pt idx="0">
                  <c:v>17.57</c:v>
                </c:pt>
                <c:pt idx="1">
                  <c:v>16.28</c:v>
                </c:pt>
                <c:pt idx="2">
                  <c:v>10.793</c:v>
                </c:pt>
                <c:pt idx="3">
                  <c:v>7.703</c:v>
                </c:pt>
                <c:pt idx="4">
                  <c:v>4.78</c:v>
                </c:pt>
                <c:pt idx="5">
                  <c:v>7.716</c:v>
                </c:pt>
                <c:pt idx="6">
                  <c:v>6.011</c:v>
                </c:pt>
                <c:pt idx="7">
                  <c:v>2.009</c:v>
                </c:pt>
                <c:pt idx="8">
                  <c:v>5.834</c:v>
                </c:pt>
                <c:pt idx="9">
                  <c:v>10.314</c:v>
                </c:pt>
                <c:pt idx="10">
                  <c:v>0.0</c:v>
                </c:pt>
                <c:pt idx="11">
                  <c:v>9.229</c:v>
                </c:pt>
                <c:pt idx="12">
                  <c:v>4.660999999999999</c:v>
                </c:pt>
                <c:pt idx="13">
                  <c:v>9.826</c:v>
                </c:pt>
                <c:pt idx="14">
                  <c:v>4.478</c:v>
                </c:pt>
                <c:pt idx="15">
                  <c:v>7.282</c:v>
                </c:pt>
                <c:pt idx="16">
                  <c:v>6.738</c:v>
                </c:pt>
                <c:pt idx="17">
                  <c:v>0.0</c:v>
                </c:pt>
                <c:pt idx="18">
                  <c:v>10.264</c:v>
                </c:pt>
                <c:pt idx="19">
                  <c:v>5.574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'VM-impr'!$C$33:$V$33</c:f>
              <c:numCache>
                <c:formatCode>General</c:formatCode>
                <c:ptCount val="20"/>
                <c:pt idx="0">
                  <c:v>181.7727432432432</c:v>
                </c:pt>
                <c:pt idx="1">
                  <c:v>168.191518018018</c:v>
                </c:pt>
                <c:pt idx="2">
                  <c:v>111.9182972972973</c:v>
                </c:pt>
                <c:pt idx="3">
                  <c:v>79.25530630630632</c:v>
                </c:pt>
                <c:pt idx="4">
                  <c:v>48.9946981981982</c:v>
                </c:pt>
                <c:pt idx="5">
                  <c:v>79.55262612612614</c:v>
                </c:pt>
                <c:pt idx="6">
                  <c:v>61.94850900900901</c:v>
                </c:pt>
                <c:pt idx="7">
                  <c:v>20.27352252252252</c:v>
                </c:pt>
                <c:pt idx="8">
                  <c:v>60.06783783783784</c:v>
                </c:pt>
                <c:pt idx="9">
                  <c:v>106.8780045045045</c:v>
                </c:pt>
                <c:pt idx="10">
                  <c:v>-0.852396396396396</c:v>
                </c:pt>
                <c:pt idx="11">
                  <c:v>95.48821621621621</c:v>
                </c:pt>
                <c:pt idx="12">
                  <c:v>47.68304054054053</c:v>
                </c:pt>
                <c:pt idx="13">
                  <c:v>101.4019009009009</c:v>
                </c:pt>
                <c:pt idx="14">
                  <c:v>45.56855855855854</c:v>
                </c:pt>
                <c:pt idx="15">
                  <c:v>74.97635585585584</c:v>
                </c:pt>
                <c:pt idx="16">
                  <c:v>69.2058783783784</c:v>
                </c:pt>
                <c:pt idx="17">
                  <c:v>-1.564639639639639</c:v>
                </c:pt>
                <c:pt idx="18">
                  <c:v>106.4032027027027</c:v>
                </c:pt>
                <c:pt idx="19">
                  <c:v>57.04699099099098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17408"/>
        <c:axId val="982226416"/>
      </c:lineChart>
      <c:catAx>
        <c:axId val="9822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26416"/>
        <c:crosses val="autoZero"/>
        <c:auto val="1"/>
        <c:lblAlgn val="ctr"/>
        <c:lblOffset val="100"/>
        <c:noMultiLvlLbl val="0"/>
      </c:catAx>
      <c:valAx>
        <c:axId val="9822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 processing time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'VM-impr'!$C$37:$V$37</c:f>
              <c:numCache>
                <c:formatCode>General</c:formatCode>
                <c:ptCount val="20"/>
                <c:pt idx="0">
                  <c:v>3.575</c:v>
                </c:pt>
                <c:pt idx="1">
                  <c:v>3.588</c:v>
                </c:pt>
                <c:pt idx="2">
                  <c:v>3.498</c:v>
                </c:pt>
                <c:pt idx="3">
                  <c:v>3.497</c:v>
                </c:pt>
                <c:pt idx="4">
                  <c:v>3.538</c:v>
                </c:pt>
                <c:pt idx="5">
                  <c:v>3.64</c:v>
                </c:pt>
                <c:pt idx="6">
                  <c:v>4.761</c:v>
                </c:pt>
                <c:pt idx="7">
                  <c:v>3.637</c:v>
                </c:pt>
                <c:pt idx="8">
                  <c:v>4.843</c:v>
                </c:pt>
                <c:pt idx="9">
                  <c:v>4.822</c:v>
                </c:pt>
                <c:pt idx="10">
                  <c:v>4.878</c:v>
                </c:pt>
                <c:pt idx="11">
                  <c:v>4.836</c:v>
                </c:pt>
                <c:pt idx="12">
                  <c:v>4.264</c:v>
                </c:pt>
                <c:pt idx="13">
                  <c:v>4.841</c:v>
                </c:pt>
                <c:pt idx="14">
                  <c:v>4.878</c:v>
                </c:pt>
                <c:pt idx="15">
                  <c:v>4.797</c:v>
                </c:pt>
                <c:pt idx="16">
                  <c:v>4.901</c:v>
                </c:pt>
                <c:pt idx="17">
                  <c:v>4.707</c:v>
                </c:pt>
                <c:pt idx="18">
                  <c:v>4.888</c:v>
                </c:pt>
                <c:pt idx="19">
                  <c:v>4.906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'VM-impr'!$C$38:$V$38</c:f>
              <c:numCache>
                <c:formatCode>General</c:formatCode>
                <c:ptCount val="20"/>
                <c:pt idx="0">
                  <c:v>5.694</c:v>
                </c:pt>
                <c:pt idx="1">
                  <c:v>4.934</c:v>
                </c:pt>
                <c:pt idx="2">
                  <c:v>4.374</c:v>
                </c:pt>
                <c:pt idx="3">
                  <c:v>4.36</c:v>
                </c:pt>
                <c:pt idx="4">
                  <c:v>4.636</c:v>
                </c:pt>
                <c:pt idx="5">
                  <c:v>4.215</c:v>
                </c:pt>
                <c:pt idx="6">
                  <c:v>5.369</c:v>
                </c:pt>
                <c:pt idx="7">
                  <c:v>5.301</c:v>
                </c:pt>
                <c:pt idx="8">
                  <c:v>5.372</c:v>
                </c:pt>
                <c:pt idx="9">
                  <c:v>5.451</c:v>
                </c:pt>
                <c:pt idx="10">
                  <c:v>5.154</c:v>
                </c:pt>
                <c:pt idx="11">
                  <c:v>5.444</c:v>
                </c:pt>
                <c:pt idx="12">
                  <c:v>5.4</c:v>
                </c:pt>
                <c:pt idx="13">
                  <c:v>5.56</c:v>
                </c:pt>
                <c:pt idx="14">
                  <c:v>5.534</c:v>
                </c:pt>
                <c:pt idx="15">
                  <c:v>5.586</c:v>
                </c:pt>
                <c:pt idx="16">
                  <c:v>5.883</c:v>
                </c:pt>
                <c:pt idx="17">
                  <c:v>6.235</c:v>
                </c:pt>
                <c:pt idx="18">
                  <c:v>6.286</c:v>
                </c:pt>
                <c:pt idx="19">
                  <c:v>6.529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'VM-impr'!$C$39:$V$39</c:f>
              <c:numCache>
                <c:formatCode>General</c:formatCode>
                <c:ptCount val="20"/>
                <c:pt idx="0">
                  <c:v>102.256</c:v>
                </c:pt>
                <c:pt idx="1">
                  <c:v>61.314</c:v>
                </c:pt>
                <c:pt idx="2">
                  <c:v>43.914</c:v>
                </c:pt>
                <c:pt idx="3">
                  <c:v>35.089</c:v>
                </c:pt>
                <c:pt idx="4">
                  <c:v>28.029</c:v>
                </c:pt>
                <c:pt idx="5">
                  <c:v>29.495</c:v>
                </c:pt>
                <c:pt idx="6">
                  <c:v>26.401</c:v>
                </c:pt>
                <c:pt idx="7">
                  <c:v>20.224</c:v>
                </c:pt>
                <c:pt idx="8">
                  <c:v>26.52</c:v>
                </c:pt>
                <c:pt idx="9">
                  <c:v>31.33</c:v>
                </c:pt>
                <c:pt idx="10">
                  <c:v>19.643</c:v>
                </c:pt>
                <c:pt idx="11">
                  <c:v>30.921</c:v>
                </c:pt>
                <c:pt idx="12">
                  <c:v>25.871</c:v>
                </c:pt>
                <c:pt idx="13">
                  <c:v>30.307</c:v>
                </c:pt>
                <c:pt idx="14">
                  <c:v>24.385</c:v>
                </c:pt>
                <c:pt idx="15">
                  <c:v>27.283</c:v>
                </c:pt>
                <c:pt idx="16">
                  <c:v>27.405</c:v>
                </c:pt>
                <c:pt idx="17">
                  <c:v>20.38</c:v>
                </c:pt>
                <c:pt idx="18">
                  <c:v>31.427</c:v>
                </c:pt>
                <c:pt idx="19">
                  <c:v>26.813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'VM-impr'!$C$40:$V$40</c:f>
              <c:numCache>
                <c:formatCode>General</c:formatCode>
                <c:ptCount val="20"/>
                <c:pt idx="0">
                  <c:v>1026.794864864865</c:v>
                </c:pt>
                <c:pt idx="1">
                  <c:v>601.7206666666666</c:v>
                </c:pt>
                <c:pt idx="2">
                  <c:v>422.5375135135137</c:v>
                </c:pt>
                <c:pt idx="3">
                  <c:v>330.3340495495495</c:v>
                </c:pt>
                <c:pt idx="4">
                  <c:v>255.1933558558559</c:v>
                </c:pt>
                <c:pt idx="5">
                  <c:v>271.6502702702703</c:v>
                </c:pt>
                <c:pt idx="6">
                  <c:v>228.5714864864865</c:v>
                </c:pt>
                <c:pt idx="7">
                  <c:v>170.3898423423424</c:v>
                </c:pt>
                <c:pt idx="8">
                  <c:v>229.3566756756757</c:v>
                </c:pt>
                <c:pt idx="9">
                  <c:v>279.4431126126126</c:v>
                </c:pt>
                <c:pt idx="10">
                  <c:v>158.1401666666667</c:v>
                </c:pt>
                <c:pt idx="11">
                  <c:v>275.1187612612612</c:v>
                </c:pt>
                <c:pt idx="12">
                  <c:v>225.6150945945946</c:v>
                </c:pt>
                <c:pt idx="13">
                  <c:v>268.2076441441441</c:v>
                </c:pt>
                <c:pt idx="14">
                  <c:v>206.1958513513514</c:v>
                </c:pt>
                <c:pt idx="15">
                  <c:v>236.7275630630631</c:v>
                </c:pt>
                <c:pt idx="16">
                  <c:v>236.2468828828829</c:v>
                </c:pt>
                <c:pt idx="17">
                  <c:v>162.4486261261261</c:v>
                </c:pt>
                <c:pt idx="18">
                  <c:v>276.7537522522522</c:v>
                </c:pt>
                <c:pt idx="19">
                  <c:v>227.4433873873874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304080"/>
        <c:axId val="982313088"/>
      </c:lineChart>
      <c:catAx>
        <c:axId val="9823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13088"/>
        <c:crosses val="autoZero"/>
        <c:auto val="1"/>
        <c:lblAlgn val="ctr"/>
        <c:lblOffset val="100"/>
        <c:noMultiLvlLbl val="0"/>
      </c:catAx>
      <c:valAx>
        <c:axId val="9823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</a:t>
            </a:r>
            <a:r>
              <a:rPr lang="en-US" baseline="0"/>
              <a:t> 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'VM-impr'!$C$44:$V$44</c:f>
              <c:numCache>
                <c:formatCode>General</c:formatCode>
                <c:ptCount val="20"/>
                <c:pt idx="0">
                  <c:v>3.572</c:v>
                </c:pt>
                <c:pt idx="1">
                  <c:v>3.584</c:v>
                </c:pt>
                <c:pt idx="2">
                  <c:v>3.494</c:v>
                </c:pt>
                <c:pt idx="3">
                  <c:v>3.493</c:v>
                </c:pt>
                <c:pt idx="4">
                  <c:v>3.533999999999999</c:v>
                </c:pt>
                <c:pt idx="5">
                  <c:v>3.638</c:v>
                </c:pt>
                <c:pt idx="6">
                  <c:v>4.758000000000001</c:v>
                </c:pt>
                <c:pt idx="7">
                  <c:v>3.634</c:v>
                </c:pt>
                <c:pt idx="8">
                  <c:v>4.839</c:v>
                </c:pt>
                <c:pt idx="9">
                  <c:v>4.818</c:v>
                </c:pt>
                <c:pt idx="10">
                  <c:v>4.875999999999999</c:v>
                </c:pt>
                <c:pt idx="11">
                  <c:v>4.832</c:v>
                </c:pt>
                <c:pt idx="12">
                  <c:v>4.261</c:v>
                </c:pt>
                <c:pt idx="13">
                  <c:v>4.837</c:v>
                </c:pt>
                <c:pt idx="14">
                  <c:v>4.873</c:v>
                </c:pt>
                <c:pt idx="15">
                  <c:v>4.795</c:v>
                </c:pt>
                <c:pt idx="16">
                  <c:v>4.896999999999999</c:v>
                </c:pt>
                <c:pt idx="17">
                  <c:v>4.704</c:v>
                </c:pt>
                <c:pt idx="18">
                  <c:v>4.884</c:v>
                </c:pt>
                <c:pt idx="19">
                  <c:v>4.902000000000001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'VM-impr'!$C$45:$V$45</c:f>
              <c:numCache>
                <c:formatCode>General</c:formatCode>
                <c:ptCount val="20"/>
                <c:pt idx="0">
                  <c:v>5.689</c:v>
                </c:pt>
                <c:pt idx="1">
                  <c:v>4.931</c:v>
                </c:pt>
                <c:pt idx="2">
                  <c:v>4.37</c:v>
                </c:pt>
                <c:pt idx="3">
                  <c:v>4.356</c:v>
                </c:pt>
                <c:pt idx="4">
                  <c:v>4.632</c:v>
                </c:pt>
                <c:pt idx="5">
                  <c:v>4.210999999999999</c:v>
                </c:pt>
                <c:pt idx="6">
                  <c:v>5.366</c:v>
                </c:pt>
                <c:pt idx="7">
                  <c:v>5.297000000000001</c:v>
                </c:pt>
                <c:pt idx="8">
                  <c:v>5.369</c:v>
                </c:pt>
                <c:pt idx="9">
                  <c:v>5.447000000000001</c:v>
                </c:pt>
                <c:pt idx="10">
                  <c:v>5.149999999999999</c:v>
                </c:pt>
                <c:pt idx="11">
                  <c:v>5.441</c:v>
                </c:pt>
                <c:pt idx="12">
                  <c:v>5.396</c:v>
                </c:pt>
                <c:pt idx="13">
                  <c:v>5.557</c:v>
                </c:pt>
                <c:pt idx="14">
                  <c:v>5.53</c:v>
                </c:pt>
                <c:pt idx="15">
                  <c:v>5.582000000000001</c:v>
                </c:pt>
                <c:pt idx="16">
                  <c:v>5.88</c:v>
                </c:pt>
                <c:pt idx="17">
                  <c:v>6.231</c:v>
                </c:pt>
                <c:pt idx="18">
                  <c:v>6.282</c:v>
                </c:pt>
                <c:pt idx="19">
                  <c:v>6.526000000000001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'VM-impr'!$C$46:$V$46</c:f>
              <c:numCache>
                <c:formatCode>General</c:formatCode>
                <c:ptCount val="20"/>
                <c:pt idx="0">
                  <c:v>102.252</c:v>
                </c:pt>
                <c:pt idx="1">
                  <c:v>61.31</c:v>
                </c:pt>
                <c:pt idx="2">
                  <c:v>43.91</c:v>
                </c:pt>
                <c:pt idx="3">
                  <c:v>35.085</c:v>
                </c:pt>
                <c:pt idx="4">
                  <c:v>28.025</c:v>
                </c:pt>
                <c:pt idx="5">
                  <c:v>29.49</c:v>
                </c:pt>
                <c:pt idx="6">
                  <c:v>26.397</c:v>
                </c:pt>
                <c:pt idx="7">
                  <c:v>20.219</c:v>
                </c:pt>
                <c:pt idx="8">
                  <c:v>26.516</c:v>
                </c:pt>
                <c:pt idx="9">
                  <c:v>31.327</c:v>
                </c:pt>
                <c:pt idx="10">
                  <c:v>19.639</c:v>
                </c:pt>
                <c:pt idx="11">
                  <c:v>30.917</c:v>
                </c:pt>
                <c:pt idx="12">
                  <c:v>25.868</c:v>
                </c:pt>
                <c:pt idx="13">
                  <c:v>30.303</c:v>
                </c:pt>
                <c:pt idx="14">
                  <c:v>24.382</c:v>
                </c:pt>
                <c:pt idx="15">
                  <c:v>27.28</c:v>
                </c:pt>
                <c:pt idx="16">
                  <c:v>27.4</c:v>
                </c:pt>
                <c:pt idx="17">
                  <c:v>20.377</c:v>
                </c:pt>
                <c:pt idx="18">
                  <c:v>31.422</c:v>
                </c:pt>
                <c:pt idx="19">
                  <c:v>26.81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'VM-impr'!$C$47:$V$47</c:f>
              <c:numCache>
                <c:formatCode>General</c:formatCode>
                <c:ptCount val="20"/>
                <c:pt idx="0">
                  <c:v>1026.789418918919</c:v>
                </c:pt>
                <c:pt idx="1">
                  <c:v>601.7126621621621</c:v>
                </c:pt>
                <c:pt idx="2">
                  <c:v>422.5335135135135</c:v>
                </c:pt>
                <c:pt idx="3">
                  <c:v>330.3300495495496</c:v>
                </c:pt>
                <c:pt idx="4">
                  <c:v>255.1893558558559</c:v>
                </c:pt>
                <c:pt idx="5">
                  <c:v>271.6249144144144</c:v>
                </c:pt>
                <c:pt idx="6">
                  <c:v>228.5580315315315</c:v>
                </c:pt>
                <c:pt idx="7">
                  <c:v>170.3699369369369</c:v>
                </c:pt>
                <c:pt idx="8">
                  <c:v>229.3486711711712</c:v>
                </c:pt>
                <c:pt idx="9">
                  <c:v>279.4495675675675</c:v>
                </c:pt>
                <c:pt idx="10">
                  <c:v>158.1252657657658</c:v>
                </c:pt>
                <c:pt idx="11">
                  <c:v>275.1107567567568</c:v>
                </c:pt>
                <c:pt idx="12">
                  <c:v>225.6160990990991</c:v>
                </c:pt>
                <c:pt idx="13">
                  <c:v>268.1996396396396</c:v>
                </c:pt>
                <c:pt idx="14">
                  <c:v>206.2077567567568</c:v>
                </c:pt>
                <c:pt idx="15">
                  <c:v>236.7231171171171</c:v>
                </c:pt>
                <c:pt idx="16">
                  <c:v>236.2284234234235</c:v>
                </c:pt>
                <c:pt idx="17">
                  <c:v>162.4496306306307</c:v>
                </c:pt>
                <c:pt idx="18">
                  <c:v>276.7392972972973</c:v>
                </c:pt>
                <c:pt idx="19">
                  <c:v>227.4458378378378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388016"/>
        <c:axId val="982397024"/>
      </c:lineChart>
      <c:catAx>
        <c:axId val="98238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97024"/>
        <c:crosses val="autoZero"/>
        <c:auto val="1"/>
        <c:lblAlgn val="ctr"/>
        <c:lblOffset val="100"/>
        <c:noMultiLvlLbl val="0"/>
      </c:catAx>
      <c:valAx>
        <c:axId val="982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documents</a:t>
            </a:r>
            <a:r>
              <a:rPr lang="en-US" baseline="0"/>
              <a:t> parsing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(2)'!$C$2:$V$2</c:f>
              <c:numCache>
                <c:formatCode>General</c:formatCode>
                <c:ptCount val="20"/>
                <c:pt idx="0">
                  <c:v>1.629</c:v>
                </c:pt>
                <c:pt idx="1">
                  <c:v>1.632</c:v>
                </c:pt>
                <c:pt idx="2">
                  <c:v>1.587</c:v>
                </c:pt>
                <c:pt idx="3">
                  <c:v>1.589</c:v>
                </c:pt>
                <c:pt idx="4">
                  <c:v>1.611</c:v>
                </c:pt>
                <c:pt idx="5">
                  <c:v>1.663</c:v>
                </c:pt>
                <c:pt idx="6">
                  <c:v>2.846</c:v>
                </c:pt>
                <c:pt idx="7">
                  <c:v>1.688</c:v>
                </c:pt>
                <c:pt idx="8">
                  <c:v>2.897</c:v>
                </c:pt>
                <c:pt idx="9">
                  <c:v>2.847</c:v>
                </c:pt>
                <c:pt idx="10">
                  <c:v>2.893</c:v>
                </c:pt>
                <c:pt idx="11">
                  <c:v>2.861</c:v>
                </c:pt>
                <c:pt idx="12">
                  <c:v>2.315</c:v>
                </c:pt>
                <c:pt idx="13">
                  <c:v>2.832</c:v>
                </c:pt>
                <c:pt idx="14">
                  <c:v>2.867</c:v>
                </c:pt>
                <c:pt idx="15">
                  <c:v>2.795</c:v>
                </c:pt>
                <c:pt idx="16">
                  <c:v>2.892</c:v>
                </c:pt>
                <c:pt idx="17">
                  <c:v>2.694</c:v>
                </c:pt>
                <c:pt idx="18">
                  <c:v>2.87</c:v>
                </c:pt>
                <c:pt idx="19">
                  <c:v>2.857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(2)'!$C$3:$V$3</c:f>
              <c:numCache>
                <c:formatCode>General</c:formatCode>
                <c:ptCount val="20"/>
                <c:pt idx="0">
                  <c:v>2.272</c:v>
                </c:pt>
                <c:pt idx="1">
                  <c:v>1.966</c:v>
                </c:pt>
                <c:pt idx="2">
                  <c:v>1.879</c:v>
                </c:pt>
                <c:pt idx="3">
                  <c:v>1.857</c:v>
                </c:pt>
                <c:pt idx="4">
                  <c:v>1.987</c:v>
                </c:pt>
                <c:pt idx="5">
                  <c:v>1.841</c:v>
                </c:pt>
                <c:pt idx="6">
                  <c:v>2.945</c:v>
                </c:pt>
                <c:pt idx="7">
                  <c:v>2.935</c:v>
                </c:pt>
                <c:pt idx="8">
                  <c:v>2.976</c:v>
                </c:pt>
                <c:pt idx="9">
                  <c:v>2.971</c:v>
                </c:pt>
                <c:pt idx="10">
                  <c:v>2.663</c:v>
                </c:pt>
                <c:pt idx="11">
                  <c:v>2.985</c:v>
                </c:pt>
                <c:pt idx="12">
                  <c:v>2.929</c:v>
                </c:pt>
                <c:pt idx="13">
                  <c:v>2.976</c:v>
                </c:pt>
                <c:pt idx="14">
                  <c:v>3.046</c:v>
                </c:pt>
                <c:pt idx="15">
                  <c:v>3.136</c:v>
                </c:pt>
                <c:pt idx="16">
                  <c:v>3.345</c:v>
                </c:pt>
                <c:pt idx="17">
                  <c:v>3.618</c:v>
                </c:pt>
                <c:pt idx="18">
                  <c:v>3.791</c:v>
                </c:pt>
                <c:pt idx="19">
                  <c:v>3.982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(2)'!$C$4:$V$4</c:f>
              <c:numCache>
                <c:formatCode>General</c:formatCode>
                <c:ptCount val="20"/>
                <c:pt idx="0">
                  <c:v>7.454</c:v>
                </c:pt>
                <c:pt idx="1">
                  <c:v>4.854</c:v>
                </c:pt>
                <c:pt idx="2">
                  <c:v>4.226</c:v>
                </c:pt>
                <c:pt idx="3">
                  <c:v>3.897</c:v>
                </c:pt>
                <c:pt idx="4">
                  <c:v>3.988</c:v>
                </c:pt>
                <c:pt idx="5">
                  <c:v>3.683</c:v>
                </c:pt>
                <c:pt idx="6">
                  <c:v>3.452</c:v>
                </c:pt>
                <c:pt idx="7">
                  <c:v>3.671</c:v>
                </c:pt>
                <c:pt idx="8">
                  <c:v>3.682</c:v>
                </c:pt>
                <c:pt idx="9">
                  <c:v>3.855</c:v>
                </c:pt>
                <c:pt idx="10">
                  <c:v>4.084</c:v>
                </c:pt>
                <c:pt idx="11">
                  <c:v>4.457</c:v>
                </c:pt>
                <c:pt idx="12">
                  <c:v>4.683</c:v>
                </c:pt>
                <c:pt idx="13">
                  <c:v>4.776</c:v>
                </c:pt>
                <c:pt idx="14">
                  <c:v>4.878</c:v>
                </c:pt>
                <c:pt idx="15">
                  <c:v>5.195</c:v>
                </c:pt>
                <c:pt idx="16">
                  <c:v>5.332</c:v>
                </c:pt>
                <c:pt idx="17">
                  <c:v>5.395</c:v>
                </c:pt>
                <c:pt idx="18">
                  <c:v>5.634</c:v>
                </c:pt>
                <c:pt idx="19">
                  <c:v>5.814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(2)'!$C$5:$V$5</c:f>
              <c:numCache>
                <c:formatCode>General</c:formatCode>
                <c:ptCount val="20"/>
                <c:pt idx="0">
                  <c:v>59.95421621621622</c:v>
                </c:pt>
                <c:pt idx="1">
                  <c:v>33.98036036036036</c:v>
                </c:pt>
                <c:pt idx="2">
                  <c:v>28.00831081081081</c:v>
                </c:pt>
                <c:pt idx="3">
                  <c:v>24.64582882882883</c:v>
                </c:pt>
                <c:pt idx="4">
                  <c:v>24.95673423423423</c:v>
                </c:pt>
                <c:pt idx="5">
                  <c:v>22.0692072072072</c:v>
                </c:pt>
                <c:pt idx="6">
                  <c:v>18.78525675675676</c:v>
                </c:pt>
                <c:pt idx="7">
                  <c:v>17.42655855855856</c:v>
                </c:pt>
                <c:pt idx="8">
                  <c:v>13.78778378378378</c:v>
                </c:pt>
                <c:pt idx="9">
                  <c:v>12.88903603603604</c:v>
                </c:pt>
                <c:pt idx="10">
                  <c:v>16.26588738738738</c:v>
                </c:pt>
                <c:pt idx="11">
                  <c:v>19.05054954954955</c:v>
                </c:pt>
                <c:pt idx="12">
                  <c:v>24.61356756756757</c:v>
                </c:pt>
                <c:pt idx="13">
                  <c:v>22.57978378378378</c:v>
                </c:pt>
                <c:pt idx="14">
                  <c:v>23.17510810810811</c:v>
                </c:pt>
                <c:pt idx="15">
                  <c:v>26.52135585585586</c:v>
                </c:pt>
                <c:pt idx="16">
                  <c:v>26.58804954954955</c:v>
                </c:pt>
                <c:pt idx="17">
                  <c:v>27.23267117117117</c:v>
                </c:pt>
                <c:pt idx="18">
                  <c:v>28.07934684684685</c:v>
                </c:pt>
                <c:pt idx="19">
                  <c:v>29.26723423423423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(2)'!$C$6:$V$6</c:f>
              <c:numCache>
                <c:formatCode>General</c:formatCode>
                <c:ptCount val="20"/>
                <c:pt idx="0">
                  <c:v>584.9001621621621</c:v>
                </c:pt>
                <c:pt idx="1">
                  <c:v>325.2236036036036</c:v>
                </c:pt>
                <c:pt idx="2">
                  <c:v>265.8056081081081</c:v>
                </c:pt>
                <c:pt idx="3">
                  <c:v>232.1052882882882</c:v>
                </c:pt>
                <c:pt idx="4">
                  <c:v>234.5648423423423</c:v>
                </c:pt>
                <c:pt idx="5">
                  <c:v>205.934072072072</c:v>
                </c:pt>
                <c:pt idx="6">
                  <c:v>62.09606756756756</c:v>
                </c:pt>
                <c:pt idx="7">
                  <c:v>154.4535855855856</c:v>
                </c:pt>
                <c:pt idx="8">
                  <c:v>81.84183783783784</c:v>
                </c:pt>
                <c:pt idx="9">
                  <c:v>103.2133603603604</c:v>
                </c:pt>
                <c:pt idx="10">
                  <c:v>138.2523738738739</c:v>
                </c:pt>
                <c:pt idx="11">
                  <c:v>164.9964954954955</c:v>
                </c:pt>
                <c:pt idx="12">
                  <c:v>223.7216756756757</c:v>
                </c:pt>
                <c:pt idx="13">
                  <c:v>200.6338378378378</c:v>
                </c:pt>
                <c:pt idx="14">
                  <c:v>206.1480810810811</c:v>
                </c:pt>
                <c:pt idx="15">
                  <c:v>239.7240585585586</c:v>
                </c:pt>
                <c:pt idx="16">
                  <c:v>239.0339954954955</c:v>
                </c:pt>
                <c:pt idx="17">
                  <c:v>245.2732117117117</c:v>
                </c:pt>
                <c:pt idx="18">
                  <c:v>252.2009684684685</c:v>
                </c:pt>
                <c:pt idx="19">
                  <c:v>263.3753423423424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519744"/>
        <c:axId val="982528512"/>
      </c:lineChart>
      <c:catAx>
        <c:axId val="9825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28512"/>
        <c:crosses val="autoZero"/>
        <c:auto val="1"/>
        <c:lblAlgn val="ctr"/>
        <c:lblOffset val="100"/>
        <c:noMultiLvlLbl val="0"/>
      </c:catAx>
      <c:valAx>
        <c:axId val="982528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calculating</a:t>
            </a:r>
            <a:r>
              <a:rPr lang="en-US" baseline="0"/>
              <a:t> distances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(2)'!$C$9:$V$9</c:f>
              <c:numCache>
                <c:formatCode>General</c:formatCode>
                <c:ptCount val="20"/>
                <c:pt idx="0">
                  <c:v>0.021</c:v>
                </c:pt>
                <c:pt idx="1">
                  <c:v>0.016</c:v>
                </c:pt>
                <c:pt idx="2">
                  <c:v>0.019</c:v>
                </c:pt>
                <c:pt idx="3">
                  <c:v>0.014</c:v>
                </c:pt>
                <c:pt idx="4">
                  <c:v>0.015</c:v>
                </c:pt>
                <c:pt idx="5">
                  <c:v>0.027</c:v>
                </c:pt>
                <c:pt idx="6">
                  <c:v>0.016</c:v>
                </c:pt>
                <c:pt idx="7">
                  <c:v>0.023</c:v>
                </c:pt>
                <c:pt idx="8">
                  <c:v>0.02</c:v>
                </c:pt>
                <c:pt idx="9">
                  <c:v>0.02</c:v>
                </c:pt>
                <c:pt idx="10">
                  <c:v>0.021</c:v>
                </c:pt>
                <c:pt idx="11">
                  <c:v>0.021</c:v>
                </c:pt>
                <c:pt idx="12">
                  <c:v>0.022</c:v>
                </c:pt>
                <c:pt idx="13">
                  <c:v>0.024</c:v>
                </c:pt>
                <c:pt idx="14">
                  <c:v>0.024</c:v>
                </c:pt>
                <c:pt idx="15">
                  <c:v>0.026</c:v>
                </c:pt>
                <c:pt idx="16">
                  <c:v>0.026</c:v>
                </c:pt>
                <c:pt idx="17">
                  <c:v>0.028</c:v>
                </c:pt>
                <c:pt idx="18">
                  <c:v>0.029</c:v>
                </c:pt>
                <c:pt idx="19">
                  <c:v>0.031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(2)'!$C$10:$V$10</c:f>
              <c:numCache>
                <c:formatCode>General</c:formatCode>
                <c:ptCount val="20"/>
                <c:pt idx="0">
                  <c:v>1.053</c:v>
                </c:pt>
                <c:pt idx="1">
                  <c:v>0.598</c:v>
                </c:pt>
                <c:pt idx="2">
                  <c:v>0.413</c:v>
                </c:pt>
                <c:pt idx="3">
                  <c:v>0.33</c:v>
                </c:pt>
                <c:pt idx="4">
                  <c:v>0.361</c:v>
                </c:pt>
                <c:pt idx="5">
                  <c:v>0.245</c:v>
                </c:pt>
                <c:pt idx="6">
                  <c:v>0.263</c:v>
                </c:pt>
                <c:pt idx="7">
                  <c:v>0.269</c:v>
                </c:pt>
                <c:pt idx="8">
                  <c:v>0.251</c:v>
                </c:pt>
                <c:pt idx="9">
                  <c:v>0.277</c:v>
                </c:pt>
                <c:pt idx="10">
                  <c:v>0.328</c:v>
                </c:pt>
                <c:pt idx="11">
                  <c:v>0.21</c:v>
                </c:pt>
                <c:pt idx="12">
                  <c:v>0.236</c:v>
                </c:pt>
                <c:pt idx="13">
                  <c:v>0.229</c:v>
                </c:pt>
                <c:pt idx="14">
                  <c:v>0.198</c:v>
                </c:pt>
                <c:pt idx="15">
                  <c:v>0.192</c:v>
                </c:pt>
                <c:pt idx="16">
                  <c:v>0.241</c:v>
                </c:pt>
                <c:pt idx="17">
                  <c:v>0.214</c:v>
                </c:pt>
                <c:pt idx="18">
                  <c:v>0.214</c:v>
                </c:pt>
                <c:pt idx="19">
                  <c:v>0.213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(2)'!$C$11:$V$11</c:f>
              <c:numCache>
                <c:formatCode>General</c:formatCode>
                <c:ptCount val="20"/>
                <c:pt idx="0">
                  <c:v>72.932</c:v>
                </c:pt>
                <c:pt idx="1">
                  <c:v>37.144</c:v>
                </c:pt>
                <c:pt idx="2">
                  <c:v>25.999</c:v>
                </c:pt>
                <c:pt idx="3">
                  <c:v>20.473</c:v>
                </c:pt>
                <c:pt idx="4">
                  <c:v>16.209</c:v>
                </c:pt>
                <c:pt idx="5">
                  <c:v>14.987</c:v>
                </c:pt>
                <c:pt idx="6">
                  <c:v>13.695</c:v>
                </c:pt>
                <c:pt idx="7">
                  <c:v>11.254</c:v>
                </c:pt>
                <c:pt idx="8">
                  <c:v>13.648</c:v>
                </c:pt>
                <c:pt idx="9">
                  <c:v>13.777</c:v>
                </c:pt>
                <c:pt idx="10">
                  <c:v>12.027</c:v>
                </c:pt>
                <c:pt idx="11">
                  <c:v>13.507</c:v>
                </c:pt>
                <c:pt idx="12">
                  <c:v>12.744</c:v>
                </c:pt>
                <c:pt idx="13">
                  <c:v>11.99</c:v>
                </c:pt>
                <c:pt idx="14">
                  <c:v>11.196</c:v>
                </c:pt>
                <c:pt idx="15">
                  <c:v>10.88</c:v>
                </c:pt>
                <c:pt idx="16">
                  <c:v>11.521</c:v>
                </c:pt>
                <c:pt idx="17">
                  <c:v>10.8</c:v>
                </c:pt>
                <c:pt idx="18">
                  <c:v>11.687</c:v>
                </c:pt>
                <c:pt idx="19">
                  <c:v>11.484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(2)'!$C$12:$V$12</c:f>
              <c:numCache>
                <c:formatCode>General</c:formatCode>
                <c:ptCount val="20"/>
                <c:pt idx="0">
                  <c:v>758.169572072072</c:v>
                </c:pt>
                <c:pt idx="1">
                  <c:v>385.8569459459459</c:v>
                </c:pt>
                <c:pt idx="2">
                  <c:v>270.060954954955</c:v>
                </c:pt>
                <c:pt idx="3">
                  <c:v>212.6465</c:v>
                </c:pt>
                <c:pt idx="4">
                  <c:v>167.936981981982</c:v>
                </c:pt>
                <c:pt idx="5">
                  <c:v>155.5601441441441</c:v>
                </c:pt>
                <c:pt idx="6">
                  <c:v>142.0402162162162</c:v>
                </c:pt>
                <c:pt idx="7">
                  <c:v>116.457490990991</c:v>
                </c:pt>
                <c:pt idx="8">
                  <c:v>141.5750855855856</c:v>
                </c:pt>
                <c:pt idx="9">
                  <c:v>142.8196576576576</c:v>
                </c:pt>
                <c:pt idx="10">
                  <c:v>124.3138063063063</c:v>
                </c:pt>
                <c:pt idx="11">
                  <c:v>140.2596711711712</c:v>
                </c:pt>
                <c:pt idx="12">
                  <c:v>132.172972972973</c:v>
                </c:pt>
                <c:pt idx="13">
                  <c:v>124.3070675675676</c:v>
                </c:pt>
                <c:pt idx="14">
                  <c:v>116.129972972973</c:v>
                </c:pt>
                <c:pt idx="15">
                  <c:v>112.8393333333333</c:v>
                </c:pt>
                <c:pt idx="16">
                  <c:v>119.3447387387387</c:v>
                </c:pt>
                <c:pt idx="17">
                  <c:v>111.903936936937</c:v>
                </c:pt>
                <c:pt idx="18">
                  <c:v>121.1720315315315</c:v>
                </c:pt>
                <c:pt idx="19">
                  <c:v>119.0427792792793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(2)'!$C$13:$V$13</c:f>
              <c:numCache>
                <c:formatCode>General</c:formatCode>
                <c:ptCount val="20"/>
                <c:pt idx="0">
                  <c:v>7613.31822072072</c:v>
                </c:pt>
                <c:pt idx="1">
                  <c:v>3874.37045945946</c:v>
                </c:pt>
                <c:pt idx="2">
                  <c:v>2711.65554954955</c:v>
                </c:pt>
                <c:pt idx="3">
                  <c:v>2135.1465</c:v>
                </c:pt>
                <c:pt idx="4">
                  <c:v>1685.77481981982</c:v>
                </c:pt>
                <c:pt idx="5">
                  <c:v>1561.857441441441</c:v>
                </c:pt>
                <c:pt idx="6">
                  <c:v>1425.986162162162</c:v>
                </c:pt>
                <c:pt idx="7">
                  <c:v>1168.87640990991</c:v>
                </c:pt>
                <c:pt idx="8">
                  <c:v>1421.345355855856</c:v>
                </c:pt>
                <c:pt idx="9">
                  <c:v>1433.738576576576</c:v>
                </c:pt>
                <c:pt idx="10">
                  <c:v>1247.570563063063</c:v>
                </c:pt>
                <c:pt idx="11">
                  <c:v>1408.300211711712</c:v>
                </c:pt>
                <c:pt idx="12">
                  <c:v>1326.92972972973</c:v>
                </c:pt>
                <c:pt idx="13">
                  <c:v>1247.915175675676</c:v>
                </c:pt>
                <c:pt idx="14">
                  <c:v>1165.88672972973</c:v>
                </c:pt>
                <c:pt idx="15">
                  <c:v>1132.839333333334</c:v>
                </c:pt>
                <c:pt idx="16">
                  <c:v>1197.993387387387</c:v>
                </c:pt>
                <c:pt idx="17">
                  <c:v>1123.33636936937</c:v>
                </c:pt>
                <c:pt idx="18">
                  <c:v>1216.455815315315</c:v>
                </c:pt>
                <c:pt idx="19">
                  <c:v>1195.056292792793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614208"/>
        <c:axId val="982622976"/>
      </c:lineChart>
      <c:catAx>
        <c:axId val="98261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22976"/>
        <c:crosses val="autoZero"/>
        <c:auto val="1"/>
        <c:lblAlgn val="ctr"/>
        <c:lblOffset val="100"/>
        <c:noMultiLvlLbl val="0"/>
      </c:catAx>
      <c:valAx>
        <c:axId val="9826229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528516</xdr:colOff>
      <xdr:row>1</xdr:row>
      <xdr:rowOff>54708</xdr:rowOff>
    </xdr:from>
    <xdr:to>
      <xdr:col>31</xdr:col>
      <xdr:colOff>299916</xdr:colOff>
      <xdr:row>18</xdr:row>
      <xdr:rowOff>186593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490416</xdr:colOff>
      <xdr:row>1</xdr:row>
      <xdr:rowOff>67408</xdr:rowOff>
    </xdr:from>
    <xdr:to>
      <xdr:col>40</xdr:col>
      <xdr:colOff>261815</xdr:colOff>
      <xdr:row>19</xdr:row>
      <xdr:rowOff>3908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528516</xdr:colOff>
      <xdr:row>19</xdr:row>
      <xdr:rowOff>161193</xdr:rowOff>
    </xdr:from>
    <xdr:to>
      <xdr:col>31</xdr:col>
      <xdr:colOff>299916</xdr:colOff>
      <xdr:row>37</xdr:row>
      <xdr:rowOff>97693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477716</xdr:colOff>
      <xdr:row>19</xdr:row>
      <xdr:rowOff>148493</xdr:rowOff>
    </xdr:from>
    <xdr:to>
      <xdr:col>40</xdr:col>
      <xdr:colOff>249115</xdr:colOff>
      <xdr:row>37</xdr:row>
      <xdr:rowOff>92808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541216</xdr:colOff>
      <xdr:row>38</xdr:row>
      <xdr:rowOff>54709</xdr:rowOff>
    </xdr:from>
    <xdr:to>
      <xdr:col>31</xdr:col>
      <xdr:colOff>312616</xdr:colOff>
      <xdr:row>55</xdr:row>
      <xdr:rowOff>186593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618719</xdr:colOff>
      <xdr:row>1</xdr:row>
      <xdr:rowOff>30852</xdr:rowOff>
    </xdr:from>
    <xdr:to>
      <xdr:col>49</xdr:col>
      <xdr:colOff>401516</xdr:colOff>
      <xdr:row>18</xdr:row>
      <xdr:rowOff>175694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254000</xdr:colOff>
      <xdr:row>49</xdr:row>
      <xdr:rowOff>139700</xdr:rowOff>
    </xdr:from>
    <xdr:to>
      <xdr:col>11</xdr:col>
      <xdr:colOff>25400</xdr:colOff>
      <xdr:row>67</xdr:row>
      <xdr:rowOff>68384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528516</xdr:colOff>
      <xdr:row>1</xdr:row>
      <xdr:rowOff>54708</xdr:rowOff>
    </xdr:from>
    <xdr:to>
      <xdr:col>31</xdr:col>
      <xdr:colOff>299916</xdr:colOff>
      <xdr:row>18</xdr:row>
      <xdr:rowOff>186593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490416</xdr:colOff>
      <xdr:row>1</xdr:row>
      <xdr:rowOff>67408</xdr:rowOff>
    </xdr:from>
    <xdr:to>
      <xdr:col>40</xdr:col>
      <xdr:colOff>261815</xdr:colOff>
      <xdr:row>19</xdr:row>
      <xdr:rowOff>3908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528516</xdr:colOff>
      <xdr:row>19</xdr:row>
      <xdr:rowOff>161193</xdr:rowOff>
    </xdr:from>
    <xdr:to>
      <xdr:col>31</xdr:col>
      <xdr:colOff>299916</xdr:colOff>
      <xdr:row>37</xdr:row>
      <xdr:rowOff>97693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477716</xdr:colOff>
      <xdr:row>19</xdr:row>
      <xdr:rowOff>148493</xdr:rowOff>
    </xdr:from>
    <xdr:to>
      <xdr:col>40</xdr:col>
      <xdr:colOff>249115</xdr:colOff>
      <xdr:row>37</xdr:row>
      <xdr:rowOff>92808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541216</xdr:colOff>
      <xdr:row>38</xdr:row>
      <xdr:rowOff>54709</xdr:rowOff>
    </xdr:from>
    <xdr:to>
      <xdr:col>31</xdr:col>
      <xdr:colOff>312616</xdr:colOff>
      <xdr:row>55</xdr:row>
      <xdr:rowOff>186593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618719</xdr:colOff>
      <xdr:row>1</xdr:row>
      <xdr:rowOff>30852</xdr:rowOff>
    </xdr:from>
    <xdr:to>
      <xdr:col>49</xdr:col>
      <xdr:colOff>401516</xdr:colOff>
      <xdr:row>18</xdr:row>
      <xdr:rowOff>175694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254000</xdr:colOff>
      <xdr:row>49</xdr:row>
      <xdr:rowOff>139700</xdr:rowOff>
    </xdr:from>
    <xdr:to>
      <xdr:col>11</xdr:col>
      <xdr:colOff>25400</xdr:colOff>
      <xdr:row>67</xdr:row>
      <xdr:rowOff>68384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31" sqref="E31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>
        <v>10</v>
      </c>
      <c r="D1">
        <v>100</v>
      </c>
      <c r="E1">
        <v>1000</v>
      </c>
      <c r="F1">
        <v>10000</v>
      </c>
      <c r="G1">
        <v>100000</v>
      </c>
    </row>
    <row r="2" spans="1:7" x14ac:dyDescent="0.2">
      <c r="A2" s="8" t="s">
        <v>2</v>
      </c>
      <c r="B2">
        <v>1</v>
      </c>
      <c r="C2">
        <v>1.92</v>
      </c>
      <c r="D2">
        <v>2.73</v>
      </c>
      <c r="E2">
        <v>8.6839999999999993</v>
      </c>
    </row>
    <row r="3" spans="1:7" x14ac:dyDescent="0.2">
      <c r="A3" s="8"/>
      <c r="B3">
        <v>2</v>
      </c>
      <c r="C3">
        <v>2.1240000000000001</v>
      </c>
      <c r="D3">
        <v>2.4449999999999998</v>
      </c>
      <c r="E3">
        <v>5.9909999999999997</v>
      </c>
    </row>
    <row r="4" spans="1:7" x14ac:dyDescent="0.2">
      <c r="A4" s="8"/>
      <c r="B4">
        <v>3</v>
      </c>
      <c r="C4">
        <v>2.0089999999999999</v>
      </c>
      <c r="D4">
        <v>2.476</v>
      </c>
      <c r="E4">
        <v>5.375</v>
      </c>
    </row>
    <row r="5" spans="1:7" x14ac:dyDescent="0.2">
      <c r="A5" s="8"/>
      <c r="B5">
        <v>4</v>
      </c>
      <c r="C5">
        <v>2.6379999999999999</v>
      </c>
      <c r="D5">
        <v>2.867</v>
      </c>
      <c r="E5">
        <v>5.8070000000000004</v>
      </c>
    </row>
    <row r="6" spans="1:7" x14ac:dyDescent="0.2">
      <c r="A6" s="8"/>
      <c r="B6">
        <v>5</v>
      </c>
      <c r="C6">
        <v>3.0409999999999999</v>
      </c>
      <c r="D6">
        <v>3.1</v>
      </c>
      <c r="E6">
        <v>6.12</v>
      </c>
    </row>
    <row r="7" spans="1:7" x14ac:dyDescent="0.2">
      <c r="A7" s="8"/>
      <c r="B7">
        <v>6</v>
      </c>
      <c r="C7">
        <v>3.3</v>
      </c>
      <c r="D7">
        <v>3.3</v>
      </c>
      <c r="E7">
        <v>6.45</v>
      </c>
    </row>
    <row r="8" spans="1:7" x14ac:dyDescent="0.2">
      <c r="A8" s="8"/>
      <c r="B8">
        <v>7</v>
      </c>
      <c r="C8">
        <v>3.4910000000000001</v>
      </c>
    </row>
    <row r="9" spans="1:7" x14ac:dyDescent="0.2">
      <c r="A9" s="8"/>
      <c r="B9">
        <v>8</v>
      </c>
    </row>
    <row r="10" spans="1:7" x14ac:dyDescent="0.2">
      <c r="A10" s="8" t="s">
        <v>3</v>
      </c>
      <c r="B10">
        <v>1</v>
      </c>
      <c r="C10">
        <v>4.2999999999999997E-2</v>
      </c>
      <c r="D10">
        <v>1.4159999999999999</v>
      </c>
      <c r="E10">
        <v>86.480999999999995</v>
      </c>
    </row>
    <row r="11" spans="1:7" x14ac:dyDescent="0.2">
      <c r="A11" s="8"/>
      <c r="B11">
        <v>2</v>
      </c>
      <c r="C11">
        <v>3.4000000000000002E-2</v>
      </c>
      <c r="D11">
        <v>0.74299999999999999</v>
      </c>
      <c r="E11">
        <v>47.720999999999997</v>
      </c>
    </row>
    <row r="12" spans="1:7" x14ac:dyDescent="0.2">
      <c r="A12" s="8"/>
      <c r="B12">
        <v>3</v>
      </c>
      <c r="C12">
        <v>3.2000000000000001E-2</v>
      </c>
      <c r="D12">
        <v>0.53100000000000003</v>
      </c>
      <c r="E12">
        <v>34.6</v>
      </c>
    </row>
    <row r="13" spans="1:7" x14ac:dyDescent="0.2">
      <c r="A13" s="8"/>
      <c r="B13">
        <v>4</v>
      </c>
      <c r="C13">
        <v>3.1E-2</v>
      </c>
      <c r="D13">
        <v>0.498</v>
      </c>
      <c r="E13">
        <v>29.780999999999999</v>
      </c>
    </row>
    <row r="14" spans="1:7" x14ac:dyDescent="0.2">
      <c r="A14" s="8"/>
      <c r="B14">
        <v>5</v>
      </c>
      <c r="C14">
        <v>0.03</v>
      </c>
      <c r="D14">
        <v>0.5</v>
      </c>
      <c r="E14">
        <v>33.156999999999996</v>
      </c>
    </row>
    <row r="15" spans="1:7" x14ac:dyDescent="0.2">
      <c r="A15" s="8"/>
      <c r="B15">
        <v>6</v>
      </c>
      <c r="C15">
        <v>0.04</v>
      </c>
      <c r="D15">
        <v>0.443</v>
      </c>
      <c r="E15">
        <v>31.399000000000001</v>
      </c>
    </row>
    <row r="16" spans="1:7" x14ac:dyDescent="0.2">
      <c r="A16" s="8"/>
      <c r="B16">
        <v>7</v>
      </c>
      <c r="C16">
        <v>3.1E-2</v>
      </c>
    </row>
    <row r="17" spans="1:5" x14ac:dyDescent="0.2">
      <c r="A17" s="8"/>
      <c r="B17">
        <v>8</v>
      </c>
    </row>
    <row r="18" spans="1:5" x14ac:dyDescent="0.2">
      <c r="A18" s="8" t="s">
        <v>4</v>
      </c>
      <c r="B18">
        <v>1</v>
      </c>
      <c r="C18">
        <v>5.0000000000000001E-3</v>
      </c>
      <c r="D18">
        <v>0.436</v>
      </c>
      <c r="E18">
        <v>3.6840000000000002</v>
      </c>
    </row>
    <row r="19" spans="1:5" x14ac:dyDescent="0.2">
      <c r="A19" s="8"/>
      <c r="B19">
        <v>2</v>
      </c>
      <c r="C19">
        <v>0.01</v>
      </c>
      <c r="D19">
        <v>0.443</v>
      </c>
      <c r="E19">
        <v>3.5059999999999998</v>
      </c>
    </row>
    <row r="20" spans="1:5" x14ac:dyDescent="0.2">
      <c r="A20" s="8"/>
      <c r="B20">
        <v>3</v>
      </c>
      <c r="C20">
        <v>1.2E-2</v>
      </c>
      <c r="D20">
        <v>0.59699999999999998</v>
      </c>
      <c r="E20">
        <v>4.915</v>
      </c>
    </row>
    <row r="21" spans="1:5" x14ac:dyDescent="0.2">
      <c r="A21" s="8"/>
      <c r="B21">
        <v>4</v>
      </c>
      <c r="C21">
        <v>1.2999999999999999E-2</v>
      </c>
      <c r="D21">
        <v>0.60099999999999998</v>
      </c>
      <c r="E21">
        <v>4.8109999999999999</v>
      </c>
    </row>
    <row r="22" spans="1:5" x14ac:dyDescent="0.2">
      <c r="A22" s="8"/>
      <c r="B22">
        <v>5</v>
      </c>
      <c r="C22">
        <v>1.2999999999999999E-2</v>
      </c>
      <c r="D22">
        <v>0.61199999999999999</v>
      </c>
      <c r="E22">
        <v>5.3</v>
      </c>
    </row>
    <row r="23" spans="1:5" x14ac:dyDescent="0.2">
      <c r="A23" s="8"/>
      <c r="B23">
        <v>6</v>
      </c>
      <c r="C23">
        <v>0.17</v>
      </c>
      <c r="D23">
        <v>0.61799999999999999</v>
      </c>
      <c r="E23">
        <v>5.0270000000000001</v>
      </c>
    </row>
    <row r="24" spans="1:5" x14ac:dyDescent="0.2">
      <c r="A24" s="8"/>
      <c r="B24">
        <v>7</v>
      </c>
      <c r="C24">
        <v>0.19</v>
      </c>
    </row>
    <row r="25" spans="1:5" x14ac:dyDescent="0.2">
      <c r="A25" s="8"/>
      <c r="B25">
        <v>8</v>
      </c>
    </row>
    <row r="26" spans="1:5" x14ac:dyDescent="0.2">
      <c r="A26" s="8" t="s">
        <v>5</v>
      </c>
      <c r="B26">
        <v>1</v>
      </c>
      <c r="C26">
        <v>2.1440000000000001</v>
      </c>
      <c r="D26">
        <v>2.4289999999999998</v>
      </c>
      <c r="E26">
        <v>2.89</v>
      </c>
    </row>
    <row r="27" spans="1:5" x14ac:dyDescent="0.2">
      <c r="A27" s="8"/>
      <c r="B27">
        <v>2</v>
      </c>
      <c r="C27">
        <v>2.2130000000000001</v>
      </c>
      <c r="D27">
        <v>2.1269999999999998</v>
      </c>
      <c r="E27">
        <v>2.5329999999999999</v>
      </c>
    </row>
    <row r="28" spans="1:5" x14ac:dyDescent="0.2">
      <c r="A28" s="8"/>
      <c r="B28">
        <v>3</v>
      </c>
      <c r="C28">
        <v>2.0990000000000002</v>
      </c>
      <c r="D28">
        <v>2.121</v>
      </c>
      <c r="E28">
        <v>2.4580000000000002</v>
      </c>
    </row>
    <row r="29" spans="1:5" x14ac:dyDescent="0.2">
      <c r="A29" s="8"/>
      <c r="B29">
        <v>4</v>
      </c>
      <c r="C29">
        <v>2.2240000000000002</v>
      </c>
      <c r="D29">
        <v>2.113</v>
      </c>
      <c r="E29">
        <v>2.3849999999999998</v>
      </c>
    </row>
    <row r="30" spans="1:5" x14ac:dyDescent="0.2">
      <c r="A30" s="8"/>
      <c r="B30">
        <v>5</v>
      </c>
      <c r="C30">
        <v>2.1539999999999999</v>
      </c>
      <c r="D30">
        <v>2.125</v>
      </c>
      <c r="E30">
        <v>2.496</v>
      </c>
    </row>
    <row r="31" spans="1:5" x14ac:dyDescent="0.2">
      <c r="A31" s="8"/>
      <c r="B31">
        <v>6</v>
      </c>
      <c r="C31">
        <v>2.113</v>
      </c>
      <c r="D31">
        <v>2.105</v>
      </c>
      <c r="E31" t="s">
        <v>8</v>
      </c>
    </row>
    <row r="32" spans="1:5" x14ac:dyDescent="0.2">
      <c r="A32" s="8"/>
      <c r="B32">
        <v>7</v>
      </c>
      <c r="C32">
        <v>2.089</v>
      </c>
    </row>
    <row r="33" spans="1:8" x14ac:dyDescent="0.2">
      <c r="A33" s="8"/>
      <c r="B33">
        <v>8</v>
      </c>
    </row>
    <row r="34" spans="1:8" x14ac:dyDescent="0.2">
      <c r="A34" s="8" t="s">
        <v>6</v>
      </c>
      <c r="B34">
        <v>1</v>
      </c>
      <c r="C34">
        <v>1.115</v>
      </c>
      <c r="D34">
        <v>0.214</v>
      </c>
      <c r="E34">
        <v>9.2260000000000009</v>
      </c>
      <c r="H34" t="s">
        <v>7</v>
      </c>
    </row>
    <row r="35" spans="1:8" x14ac:dyDescent="0.2">
      <c r="A35" s="8"/>
      <c r="B35">
        <v>2</v>
      </c>
      <c r="C35">
        <v>7.1999999999999995E-2</v>
      </c>
      <c r="D35">
        <v>0.28499999999999998</v>
      </c>
      <c r="E35">
        <v>6.3959999999999999</v>
      </c>
    </row>
    <row r="36" spans="1:8" x14ac:dyDescent="0.2">
      <c r="A36" s="8"/>
      <c r="B36">
        <v>3</v>
      </c>
      <c r="C36">
        <v>5.8000000000000003E-2</v>
      </c>
      <c r="D36">
        <v>0.312</v>
      </c>
      <c r="E36">
        <v>5.5780000000000003</v>
      </c>
    </row>
    <row r="37" spans="1:8" x14ac:dyDescent="0.2">
      <c r="A37" s="8"/>
      <c r="B37">
        <v>4</v>
      </c>
      <c r="C37">
        <v>5.2999999999999999E-2</v>
      </c>
      <c r="D37">
        <v>0.30399999999999999</v>
      </c>
      <c r="E37">
        <v>3.1320000000000001</v>
      </c>
    </row>
    <row r="38" spans="1:8" x14ac:dyDescent="0.2">
      <c r="A38" s="8"/>
      <c r="B38">
        <v>5</v>
      </c>
      <c r="C38">
        <v>0.05</v>
      </c>
      <c r="D38">
        <v>0.28000000000000003</v>
      </c>
      <c r="E38">
        <v>7.3</v>
      </c>
    </row>
    <row r="39" spans="1:8" x14ac:dyDescent="0.2">
      <c r="A39" s="8"/>
      <c r="B39">
        <v>6</v>
      </c>
      <c r="C39">
        <v>5.3999999999999999E-2</v>
      </c>
      <c r="D39">
        <v>0.154</v>
      </c>
      <c r="E39">
        <v>8.5289999999999999</v>
      </c>
    </row>
    <row r="40" spans="1:8" x14ac:dyDescent="0.2">
      <c r="A40" s="8"/>
      <c r="B40">
        <v>7</v>
      </c>
      <c r="C40">
        <v>0.51</v>
      </c>
    </row>
    <row r="41" spans="1:8" x14ac:dyDescent="0.2">
      <c r="A41" s="8"/>
      <c r="B41">
        <v>8</v>
      </c>
    </row>
    <row r="42" spans="1:8" x14ac:dyDescent="0.2">
      <c r="A42" s="8" t="s">
        <v>9</v>
      </c>
      <c r="B42">
        <v>1</v>
      </c>
      <c r="C42">
        <f>C2+C10+C18+C26+C34</f>
        <v>5.2270000000000003</v>
      </c>
      <c r="D42">
        <f t="shared" ref="D42" si="0">D2+D10+D18+D26+D34</f>
        <v>7.2249999999999996</v>
      </c>
      <c r="E42">
        <f>E2+E10+E18+E26+E34</f>
        <v>110.96499999999999</v>
      </c>
    </row>
    <row r="43" spans="1:8" x14ac:dyDescent="0.2">
      <c r="A43" s="8"/>
      <c r="B43">
        <v>2</v>
      </c>
      <c r="C43">
        <f t="shared" ref="C43:E49" si="1">C3+C11+C19+C27+C35</f>
        <v>4.4530000000000003</v>
      </c>
      <c r="D43">
        <f t="shared" si="1"/>
        <v>6.0429999999999993</v>
      </c>
      <c r="E43">
        <f t="shared" si="1"/>
        <v>66.146999999999991</v>
      </c>
    </row>
    <row r="44" spans="1:8" x14ac:dyDescent="0.2">
      <c r="A44" s="8"/>
      <c r="B44">
        <v>3</v>
      </c>
      <c r="C44">
        <f t="shared" si="1"/>
        <v>4.21</v>
      </c>
      <c r="D44">
        <f t="shared" si="1"/>
        <v>6.0369999999999999</v>
      </c>
      <c r="E44">
        <f t="shared" si="1"/>
        <v>52.926000000000002</v>
      </c>
    </row>
    <row r="45" spans="1:8" x14ac:dyDescent="0.2">
      <c r="A45" s="8"/>
      <c r="B45">
        <v>4</v>
      </c>
      <c r="C45">
        <f t="shared" si="1"/>
        <v>4.9590000000000005</v>
      </c>
      <c r="D45">
        <f t="shared" si="1"/>
        <v>6.3830000000000009</v>
      </c>
      <c r="E45">
        <f t="shared" si="1"/>
        <v>45.915999999999997</v>
      </c>
    </row>
    <row r="46" spans="1:8" x14ac:dyDescent="0.2">
      <c r="A46" s="8"/>
      <c r="B46">
        <v>5</v>
      </c>
      <c r="C46">
        <f t="shared" si="1"/>
        <v>5.2879999999999994</v>
      </c>
      <c r="D46">
        <f t="shared" si="1"/>
        <v>6.617</v>
      </c>
      <c r="E46">
        <f t="shared" si="1"/>
        <v>54.37299999999999</v>
      </c>
    </row>
    <row r="47" spans="1:8" x14ac:dyDescent="0.2">
      <c r="A47" s="8"/>
      <c r="B47">
        <v>6</v>
      </c>
      <c r="C47">
        <f t="shared" si="1"/>
        <v>5.6769999999999996</v>
      </c>
      <c r="D47">
        <f t="shared" si="1"/>
        <v>6.6199999999999992</v>
      </c>
      <c r="E47" t="e">
        <f t="shared" si="1"/>
        <v>#VALUE!</v>
      </c>
    </row>
    <row r="48" spans="1:8" x14ac:dyDescent="0.2">
      <c r="A48" s="8"/>
      <c r="B48">
        <v>7</v>
      </c>
      <c r="C48">
        <f t="shared" si="1"/>
        <v>6.3109999999999999</v>
      </c>
      <c r="D48">
        <f t="shared" si="1"/>
        <v>0</v>
      </c>
      <c r="E48">
        <f t="shared" si="1"/>
        <v>0</v>
      </c>
    </row>
    <row r="49" spans="1:5" x14ac:dyDescent="0.2">
      <c r="A49" s="8"/>
      <c r="B49">
        <v>8</v>
      </c>
      <c r="C49">
        <f t="shared" si="1"/>
        <v>0</v>
      </c>
      <c r="D49">
        <f t="shared" si="1"/>
        <v>0</v>
      </c>
      <c r="E49">
        <f t="shared" si="1"/>
        <v>0</v>
      </c>
    </row>
  </sheetData>
  <mergeCells count="6"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V31"/>
  <sheetViews>
    <sheetView workbookViewId="0">
      <selection activeCell="F36" sqref="F36"/>
    </sheetView>
  </sheetViews>
  <sheetFormatPr baseColWidth="10" defaultRowHeight="16" x14ac:dyDescent="0.2"/>
  <sheetData>
    <row r="1" spans="1:22" x14ac:dyDescent="0.2">
      <c r="A1" t="s">
        <v>10</v>
      </c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8" t="s">
        <v>15</v>
      </c>
      <c r="B2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8"/>
      <c r="B3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8"/>
      <c r="B4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8"/>
      <c r="B5" s="1">
        <v>10000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8"/>
      <c r="B6" s="1">
        <v>100000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8" t="s">
        <v>16</v>
      </c>
      <c r="B7">
        <v>10</v>
      </c>
      <c r="C7">
        <v>2.1000000000000001E-2</v>
      </c>
      <c r="D7">
        <v>1.6E-2</v>
      </c>
      <c r="E7">
        <v>1.9E-2</v>
      </c>
      <c r="F7">
        <v>1.4E-2</v>
      </c>
      <c r="G7">
        <v>1.4999999999999999E-2</v>
      </c>
      <c r="H7">
        <v>2.7E-2</v>
      </c>
      <c r="I7">
        <v>1.6E-2</v>
      </c>
      <c r="J7">
        <v>2.3E-2</v>
      </c>
      <c r="K7">
        <v>0.02</v>
      </c>
      <c r="L7">
        <v>0.02</v>
      </c>
      <c r="M7">
        <v>2.1000000000000001E-2</v>
      </c>
      <c r="N7">
        <v>2.1000000000000001E-2</v>
      </c>
      <c r="O7">
        <v>2.1999999999999999E-2</v>
      </c>
      <c r="P7">
        <v>2.4E-2</v>
      </c>
      <c r="Q7">
        <v>2.4E-2</v>
      </c>
      <c r="R7">
        <v>2.5999999999999999E-2</v>
      </c>
      <c r="S7">
        <v>2.5999999999999999E-2</v>
      </c>
      <c r="T7">
        <v>2.8000000000000001E-2</v>
      </c>
      <c r="U7">
        <v>2.9000000000000001E-2</v>
      </c>
      <c r="V7">
        <v>3.1E-2</v>
      </c>
    </row>
    <row r="8" spans="1:22" x14ac:dyDescent="0.2">
      <c r="A8" s="8"/>
      <c r="B8">
        <v>100</v>
      </c>
      <c r="C8">
        <v>1.0529999999999999</v>
      </c>
      <c r="D8">
        <v>0.59799999999999998</v>
      </c>
      <c r="E8">
        <v>0.41299999999999998</v>
      </c>
      <c r="F8">
        <v>0.33</v>
      </c>
      <c r="G8">
        <v>0.36099999999999999</v>
      </c>
      <c r="H8">
        <v>0.245</v>
      </c>
      <c r="I8">
        <v>0.26300000000000001</v>
      </c>
      <c r="J8">
        <v>0.26900000000000002</v>
      </c>
      <c r="K8">
        <v>0.251</v>
      </c>
      <c r="L8">
        <v>0.27700000000000002</v>
      </c>
      <c r="M8">
        <v>0.32800000000000001</v>
      </c>
      <c r="N8">
        <v>0.21</v>
      </c>
      <c r="O8">
        <v>0.23599999999999999</v>
      </c>
      <c r="P8">
        <v>0.22900000000000001</v>
      </c>
      <c r="Q8">
        <v>0.19800000000000001</v>
      </c>
      <c r="R8">
        <v>0.192</v>
      </c>
      <c r="S8">
        <v>0.24099999999999999</v>
      </c>
      <c r="T8">
        <v>0.214</v>
      </c>
      <c r="U8">
        <v>0.214</v>
      </c>
      <c r="V8">
        <v>0.21299999999999999</v>
      </c>
    </row>
    <row r="9" spans="1:22" x14ac:dyDescent="0.2">
      <c r="A9" s="8"/>
      <c r="B9">
        <v>1000</v>
      </c>
      <c r="C9">
        <v>72.932000000000002</v>
      </c>
      <c r="D9">
        <v>37.143999999999998</v>
      </c>
      <c r="E9">
        <v>25.998999999999999</v>
      </c>
      <c r="F9">
        <v>20.472999999999999</v>
      </c>
      <c r="G9">
        <v>16.209</v>
      </c>
      <c r="H9">
        <v>14.987</v>
      </c>
      <c r="I9">
        <v>13.695</v>
      </c>
      <c r="J9">
        <v>11.254</v>
      </c>
      <c r="K9">
        <v>13.648</v>
      </c>
      <c r="L9">
        <v>13.776999999999999</v>
      </c>
      <c r="M9">
        <v>12.026999999999999</v>
      </c>
      <c r="N9">
        <v>13.507</v>
      </c>
      <c r="O9">
        <v>12.744</v>
      </c>
      <c r="P9">
        <v>11.99</v>
      </c>
      <c r="Q9">
        <v>11.196</v>
      </c>
      <c r="R9">
        <v>10.88</v>
      </c>
      <c r="S9">
        <v>11.521000000000001</v>
      </c>
      <c r="T9">
        <v>10.8</v>
      </c>
      <c r="U9">
        <v>11.686999999999999</v>
      </c>
      <c r="V9">
        <v>11.484</v>
      </c>
    </row>
    <row r="10" spans="1:22" x14ac:dyDescent="0.2">
      <c r="A10" s="8"/>
      <c r="B10" s="1">
        <v>10000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8"/>
      <c r="B11" s="1">
        <v>100000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8" t="s">
        <v>17</v>
      </c>
      <c r="B12">
        <v>10</v>
      </c>
      <c r="C12">
        <v>4.0000000000000001E-3</v>
      </c>
      <c r="D12">
        <v>6.0000000000000001E-3</v>
      </c>
      <c r="E12">
        <v>8.9999999999999993E-3</v>
      </c>
      <c r="F12">
        <v>1.2E-2</v>
      </c>
      <c r="G12">
        <v>1.4999999999999999E-2</v>
      </c>
      <c r="H12">
        <v>2.8000000000000001E-2</v>
      </c>
      <c r="I12">
        <v>0.02</v>
      </c>
      <c r="J12">
        <v>2.7E-2</v>
      </c>
      <c r="K12">
        <v>2.7E-2</v>
      </c>
      <c r="L12">
        <v>2.9000000000000001E-2</v>
      </c>
      <c r="M12">
        <v>3.2000000000000001E-2</v>
      </c>
      <c r="N12">
        <v>3.5000000000000003E-2</v>
      </c>
      <c r="O12">
        <v>3.7999999999999999E-2</v>
      </c>
      <c r="P12">
        <v>4.1000000000000002E-2</v>
      </c>
      <c r="Q12" s="2">
        <v>4.3999999999999997E-2</v>
      </c>
      <c r="R12">
        <v>4.7E-2</v>
      </c>
      <c r="S12">
        <v>4.8000000000000001E-2</v>
      </c>
      <c r="T12">
        <v>5.2999999999999999E-2</v>
      </c>
      <c r="U12">
        <v>5.6000000000000001E-2</v>
      </c>
      <c r="V12">
        <v>5.8999999999999997E-2</v>
      </c>
    </row>
    <row r="13" spans="1:22" x14ac:dyDescent="0.2">
      <c r="A13" s="8"/>
      <c r="B13">
        <v>100</v>
      </c>
      <c r="C13">
        <v>0.20200000000000001</v>
      </c>
      <c r="D13">
        <v>0.126</v>
      </c>
      <c r="E13">
        <v>0.115</v>
      </c>
      <c r="F13">
        <v>0.127</v>
      </c>
      <c r="G13">
        <v>0.14899999999999999</v>
      </c>
      <c r="H13">
        <v>0.14199999999999999</v>
      </c>
      <c r="I13">
        <v>0.158</v>
      </c>
      <c r="J13">
        <v>0.182</v>
      </c>
      <c r="K13">
        <v>0.17899999999999999</v>
      </c>
      <c r="L13">
        <v>0.216</v>
      </c>
      <c r="M13">
        <v>0.22700000000000001</v>
      </c>
      <c r="N13">
        <v>0.25700000000000001</v>
      </c>
      <c r="O13">
        <v>0.25600000000000001</v>
      </c>
      <c r="P13">
        <v>0.26300000000000001</v>
      </c>
      <c r="Q13">
        <v>0.25900000000000001</v>
      </c>
      <c r="R13">
        <v>0.25600000000000001</v>
      </c>
      <c r="S13">
        <v>0.28199999999999997</v>
      </c>
      <c r="T13">
        <v>0.28699999999999998</v>
      </c>
      <c r="U13">
        <v>0.311</v>
      </c>
      <c r="V13">
        <v>0.29499999999999998</v>
      </c>
    </row>
    <row r="14" spans="1:22" x14ac:dyDescent="0.2">
      <c r="A14" s="8"/>
      <c r="B14">
        <v>1000</v>
      </c>
      <c r="C14">
        <v>1.8660000000000001</v>
      </c>
      <c r="D14">
        <v>0.93200000000000005</v>
      </c>
      <c r="E14">
        <v>0.87</v>
      </c>
      <c r="F14">
        <v>0.92500000000000004</v>
      </c>
      <c r="G14">
        <v>1.01</v>
      </c>
      <c r="H14">
        <v>1.1240000000000001</v>
      </c>
      <c r="I14">
        <v>1.238</v>
      </c>
      <c r="J14">
        <v>1.294</v>
      </c>
      <c r="K14">
        <v>1.3740000000000001</v>
      </c>
      <c r="L14">
        <v>1.389</v>
      </c>
      <c r="M14">
        <v>1.5249999999999999</v>
      </c>
      <c r="N14">
        <v>1.7649999999999999</v>
      </c>
      <c r="O14">
        <v>1.794</v>
      </c>
      <c r="P14">
        <v>1.726</v>
      </c>
      <c r="Q14">
        <v>1.88</v>
      </c>
      <c r="R14">
        <v>1.946</v>
      </c>
      <c r="S14">
        <v>1.792</v>
      </c>
      <c r="T14">
        <v>2.1909999999999998</v>
      </c>
      <c r="U14">
        <v>1.8420000000000001</v>
      </c>
      <c r="V14">
        <v>1.915</v>
      </c>
    </row>
    <row r="15" spans="1:22" x14ac:dyDescent="0.2">
      <c r="A15" s="8"/>
      <c r="B15" s="1">
        <v>10000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8"/>
      <c r="B16" s="1">
        <v>100000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8" t="s">
        <v>13</v>
      </c>
      <c r="B17">
        <v>10</v>
      </c>
      <c r="C17">
        <v>1.8220000000000001</v>
      </c>
      <c r="D17">
        <v>1.8740000000000001</v>
      </c>
      <c r="E17">
        <v>1.8340000000000001</v>
      </c>
      <c r="F17">
        <v>1.8380000000000001</v>
      </c>
      <c r="G17">
        <v>1.855</v>
      </c>
      <c r="H17">
        <v>1.867</v>
      </c>
      <c r="I17">
        <v>1.835</v>
      </c>
      <c r="J17">
        <v>1.845</v>
      </c>
      <c r="K17">
        <v>1.847</v>
      </c>
      <c r="L17">
        <v>1.8740000000000001</v>
      </c>
      <c r="M17">
        <v>1.875</v>
      </c>
      <c r="N17">
        <v>1.86</v>
      </c>
      <c r="O17">
        <v>1.829</v>
      </c>
      <c r="P17">
        <v>1.877</v>
      </c>
      <c r="Q17">
        <v>1.8720000000000001</v>
      </c>
      <c r="R17">
        <v>1.861</v>
      </c>
      <c r="S17">
        <v>1.863</v>
      </c>
      <c r="T17">
        <v>1.855</v>
      </c>
      <c r="U17">
        <v>1.8560000000000001</v>
      </c>
      <c r="V17">
        <v>1.875</v>
      </c>
    </row>
    <row r="18" spans="1:22" x14ac:dyDescent="0.2">
      <c r="A18" s="8"/>
      <c r="B18">
        <v>100</v>
      </c>
      <c r="C18">
        <v>1.8129999999999999</v>
      </c>
      <c r="D18">
        <v>1.8140000000000001</v>
      </c>
      <c r="E18">
        <v>1.794</v>
      </c>
      <c r="F18">
        <v>1.7769999999999999</v>
      </c>
      <c r="G18">
        <v>1.9419999999999999</v>
      </c>
      <c r="H18">
        <v>1.776</v>
      </c>
      <c r="I18">
        <v>1.8320000000000001</v>
      </c>
      <c r="J18">
        <v>1.798</v>
      </c>
      <c r="K18">
        <v>1.7969999999999999</v>
      </c>
      <c r="L18">
        <v>1.81</v>
      </c>
      <c r="M18">
        <v>1.794</v>
      </c>
      <c r="N18">
        <v>1.8140000000000001</v>
      </c>
      <c r="O18">
        <v>1.7909999999999999</v>
      </c>
      <c r="P18">
        <v>1.843</v>
      </c>
      <c r="Q18">
        <v>1.8049999999999999</v>
      </c>
      <c r="R18">
        <v>1.7989999999999999</v>
      </c>
      <c r="S18">
        <v>1.7949999999999999</v>
      </c>
      <c r="T18">
        <v>1.8220000000000001</v>
      </c>
      <c r="U18">
        <v>1.839</v>
      </c>
      <c r="V18">
        <v>1.8380000000000001</v>
      </c>
    </row>
    <row r="19" spans="1:22" x14ac:dyDescent="0.2">
      <c r="A19" s="8"/>
      <c r="B19">
        <v>1000</v>
      </c>
      <c r="C19">
        <v>2.4300000000000002</v>
      </c>
      <c r="D19">
        <v>2.1</v>
      </c>
      <c r="E19">
        <v>2.0219999999999998</v>
      </c>
      <c r="F19">
        <v>2.0870000000000002</v>
      </c>
      <c r="G19">
        <v>2.0379999999999998</v>
      </c>
      <c r="H19">
        <v>1.98</v>
      </c>
      <c r="I19">
        <v>2.0009999999999999</v>
      </c>
      <c r="J19">
        <v>1.9910000000000001</v>
      </c>
      <c r="K19">
        <v>1.978</v>
      </c>
      <c r="L19">
        <v>1.992</v>
      </c>
      <c r="M19">
        <v>2.0030000000000001</v>
      </c>
      <c r="N19">
        <v>1.9590000000000001</v>
      </c>
      <c r="O19">
        <v>1.986</v>
      </c>
      <c r="P19">
        <v>1.9850000000000001</v>
      </c>
      <c r="Q19">
        <v>1.95</v>
      </c>
      <c r="R19">
        <v>1.9770000000000001</v>
      </c>
      <c r="S19">
        <v>2.0169999999999999</v>
      </c>
      <c r="T19">
        <v>1.9910000000000001</v>
      </c>
      <c r="U19">
        <v>1.9950000000000001</v>
      </c>
      <c r="V19">
        <v>2.0230000000000001</v>
      </c>
    </row>
    <row r="20" spans="1:22" x14ac:dyDescent="0.2">
      <c r="A20" s="8"/>
      <c r="B20" s="1">
        <v>10000</v>
      </c>
    </row>
    <row r="21" spans="1:22" x14ac:dyDescent="0.2">
      <c r="A21" s="8"/>
      <c r="B21" s="1">
        <v>100000</v>
      </c>
    </row>
    <row r="22" spans="1:22" x14ac:dyDescent="0.2">
      <c r="A22" s="8" t="s">
        <v>12</v>
      </c>
      <c r="B22">
        <v>10</v>
      </c>
      <c r="C22">
        <v>9.6000000000000002E-2</v>
      </c>
      <c r="D22">
        <v>5.6000000000000001E-2</v>
      </c>
      <c r="E22">
        <v>4.4999999999999998E-2</v>
      </c>
      <c r="F22">
        <v>0.04</v>
      </c>
      <c r="G22">
        <v>3.7999999999999999E-2</v>
      </c>
      <c r="H22">
        <v>5.2999999999999999E-2</v>
      </c>
      <c r="I22">
        <v>4.1000000000000002E-2</v>
      </c>
      <c r="J22">
        <v>5.0999999999999997E-2</v>
      </c>
      <c r="K22">
        <v>4.8000000000000001E-2</v>
      </c>
      <c r="L22">
        <v>4.8000000000000001E-2</v>
      </c>
      <c r="M22">
        <v>5.5E-2</v>
      </c>
      <c r="N22">
        <v>5.5E-2</v>
      </c>
      <c r="O22">
        <v>5.7000000000000002E-2</v>
      </c>
      <c r="P22">
        <v>6.3E-2</v>
      </c>
      <c r="Q22">
        <v>6.6000000000000003E-2</v>
      </c>
      <c r="R22">
        <v>6.6000000000000003E-2</v>
      </c>
      <c r="S22">
        <v>6.8000000000000005E-2</v>
      </c>
      <c r="T22">
        <v>7.3999999999999996E-2</v>
      </c>
      <c r="U22">
        <v>7.2999999999999995E-2</v>
      </c>
      <c r="V22">
        <v>0.08</v>
      </c>
    </row>
    <row r="23" spans="1:22" x14ac:dyDescent="0.2">
      <c r="A23" s="8"/>
      <c r="B23">
        <v>100</v>
      </c>
      <c r="C23">
        <v>0.34899999999999998</v>
      </c>
      <c r="D23">
        <v>0.42699999999999999</v>
      </c>
      <c r="E23">
        <v>0.16900000000000001</v>
      </c>
      <c r="F23">
        <v>0.26500000000000001</v>
      </c>
      <c r="G23">
        <v>0.193</v>
      </c>
      <c r="H23">
        <v>0.20699999999999999</v>
      </c>
      <c r="I23">
        <v>0.16800000000000001</v>
      </c>
      <c r="J23">
        <v>0.113</v>
      </c>
      <c r="K23">
        <v>0.16600000000000001</v>
      </c>
      <c r="L23">
        <v>0.17299999999999999</v>
      </c>
      <c r="M23">
        <v>0.13800000000000001</v>
      </c>
      <c r="N23">
        <v>0.17499999999999999</v>
      </c>
      <c r="O23">
        <v>0.184</v>
      </c>
      <c r="P23">
        <v>0.246</v>
      </c>
      <c r="Q23">
        <v>0.222</v>
      </c>
      <c r="R23">
        <v>0.19900000000000001</v>
      </c>
      <c r="S23">
        <v>0.217</v>
      </c>
      <c r="T23">
        <v>0.28999999999999998</v>
      </c>
      <c r="U23">
        <v>0.127</v>
      </c>
      <c r="V23">
        <v>0.19800000000000001</v>
      </c>
    </row>
    <row r="24" spans="1:22" x14ac:dyDescent="0.2">
      <c r="A24" s="8"/>
      <c r="B24">
        <v>1000</v>
      </c>
      <c r="C24">
        <v>17.57</v>
      </c>
      <c r="D24">
        <v>16.28</v>
      </c>
      <c r="E24">
        <v>10.792999999999999</v>
      </c>
      <c r="F24">
        <v>7.7030000000000003</v>
      </c>
      <c r="G24">
        <v>4.78</v>
      </c>
      <c r="H24">
        <v>7.7160000000000002</v>
      </c>
      <c r="I24">
        <v>6.0110000000000001</v>
      </c>
      <c r="J24">
        <v>2.0089999999999999</v>
      </c>
      <c r="K24">
        <v>5.8339999999999996</v>
      </c>
      <c r="L24">
        <v>10.314</v>
      </c>
      <c r="M24">
        <v>0</v>
      </c>
      <c r="N24">
        <v>9.2289999999999992</v>
      </c>
      <c r="O24">
        <v>4.6609999999999996</v>
      </c>
      <c r="P24">
        <v>9.8260000000000005</v>
      </c>
      <c r="Q24">
        <v>4.4779999999999998</v>
      </c>
      <c r="R24">
        <v>7.282</v>
      </c>
      <c r="S24">
        <v>6.7380000000000004</v>
      </c>
      <c r="T24">
        <v>0</v>
      </c>
      <c r="U24">
        <v>10.263999999999999</v>
      </c>
      <c r="V24">
        <v>5.5739999999999998</v>
      </c>
    </row>
    <row r="25" spans="1:22" x14ac:dyDescent="0.2">
      <c r="A25" s="8"/>
      <c r="B25" s="1">
        <v>10000</v>
      </c>
    </row>
    <row r="26" spans="1:22" x14ac:dyDescent="0.2">
      <c r="A26" s="8"/>
      <c r="B26" s="1">
        <v>100000</v>
      </c>
    </row>
    <row r="27" spans="1:22" x14ac:dyDescent="0.2">
      <c r="A27" s="8" t="s">
        <v>14</v>
      </c>
      <c r="B27">
        <v>10</v>
      </c>
      <c r="C27">
        <v>3.5750000000000002</v>
      </c>
      <c r="D27">
        <v>3.5880000000000001</v>
      </c>
      <c r="E27">
        <v>3.4980000000000002</v>
      </c>
      <c r="F27">
        <v>3.4969999999999999</v>
      </c>
      <c r="G27">
        <v>3.5379999999999998</v>
      </c>
      <c r="H27">
        <v>3.64</v>
      </c>
      <c r="I27">
        <v>4.7610000000000001</v>
      </c>
      <c r="J27">
        <v>3.637</v>
      </c>
      <c r="K27">
        <v>4.843</v>
      </c>
      <c r="L27">
        <v>4.8220000000000001</v>
      </c>
      <c r="M27">
        <v>4.8780000000000001</v>
      </c>
      <c r="N27">
        <v>4.8360000000000003</v>
      </c>
      <c r="O27">
        <v>4.2640000000000002</v>
      </c>
      <c r="P27">
        <v>4.8410000000000002</v>
      </c>
      <c r="Q27">
        <v>4.8780000000000001</v>
      </c>
      <c r="R27">
        <v>4.7969999999999997</v>
      </c>
      <c r="S27">
        <v>4.9009999999999998</v>
      </c>
      <c r="T27">
        <v>4.7069999999999999</v>
      </c>
      <c r="U27">
        <v>4.8879999999999999</v>
      </c>
      <c r="V27">
        <v>4.9059999999999997</v>
      </c>
    </row>
    <row r="28" spans="1:22" x14ac:dyDescent="0.2">
      <c r="A28" s="8"/>
      <c r="B28">
        <v>100</v>
      </c>
      <c r="C28">
        <v>5.694</v>
      </c>
      <c r="D28">
        <v>4.9340000000000002</v>
      </c>
      <c r="E28">
        <v>4.3739999999999997</v>
      </c>
      <c r="F28">
        <v>4.3600000000000003</v>
      </c>
      <c r="G28">
        <v>4.6360000000000001</v>
      </c>
      <c r="H28">
        <v>4.2149999999999999</v>
      </c>
      <c r="I28">
        <v>5.3689999999999998</v>
      </c>
      <c r="J28">
        <v>5.3010000000000002</v>
      </c>
      <c r="K28">
        <v>5.3719999999999999</v>
      </c>
      <c r="L28">
        <v>5.4509999999999996</v>
      </c>
      <c r="M28">
        <v>5.1539999999999999</v>
      </c>
      <c r="N28">
        <v>5.444</v>
      </c>
      <c r="O28">
        <v>5.4</v>
      </c>
      <c r="P28">
        <v>5.56</v>
      </c>
      <c r="Q28">
        <v>5.5339999999999998</v>
      </c>
      <c r="R28">
        <v>5.5860000000000003</v>
      </c>
      <c r="S28">
        <v>5.883</v>
      </c>
      <c r="T28">
        <v>6.2350000000000003</v>
      </c>
      <c r="U28">
        <v>6.2859999999999996</v>
      </c>
      <c r="V28">
        <v>6.5289999999999999</v>
      </c>
    </row>
    <row r="29" spans="1:22" x14ac:dyDescent="0.2">
      <c r="A29" s="8"/>
      <c r="B29">
        <v>1000</v>
      </c>
      <c r="C29">
        <v>102.256</v>
      </c>
      <c r="D29">
        <v>61.314</v>
      </c>
      <c r="E29">
        <v>43.914000000000001</v>
      </c>
      <c r="F29">
        <v>35.088999999999999</v>
      </c>
      <c r="G29">
        <v>28.029</v>
      </c>
      <c r="H29">
        <v>29.495000000000001</v>
      </c>
      <c r="I29">
        <v>26.401</v>
      </c>
      <c r="J29">
        <v>20.224</v>
      </c>
      <c r="K29">
        <v>26.52</v>
      </c>
      <c r="L29">
        <v>31.33</v>
      </c>
      <c r="M29">
        <v>19.643000000000001</v>
      </c>
      <c r="N29">
        <v>30.920999999999999</v>
      </c>
      <c r="O29">
        <v>25.870999999999999</v>
      </c>
      <c r="P29">
        <v>30.306999999999999</v>
      </c>
      <c r="Q29">
        <v>24.385000000000002</v>
      </c>
      <c r="R29">
        <v>27.283000000000001</v>
      </c>
      <c r="S29">
        <v>27.405000000000001</v>
      </c>
      <c r="T29">
        <v>20.38</v>
      </c>
      <c r="U29">
        <v>31.427</v>
      </c>
      <c r="V29">
        <v>26.812999999999999</v>
      </c>
    </row>
    <row r="30" spans="1:22" x14ac:dyDescent="0.2">
      <c r="A30" s="8"/>
      <c r="B30" s="1">
        <v>10000</v>
      </c>
    </row>
    <row r="31" spans="1:22" x14ac:dyDescent="0.2">
      <c r="A31" s="8"/>
      <c r="B31" s="1">
        <v>100000</v>
      </c>
    </row>
  </sheetData>
  <mergeCells count="6">
    <mergeCell ref="A22:A26"/>
    <mergeCell ref="A27:A31"/>
    <mergeCell ref="A2:A6"/>
    <mergeCell ref="A7:A11"/>
    <mergeCell ref="A12:A16"/>
    <mergeCell ref="A17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19" workbookViewId="0">
      <selection activeCell="L37" sqref="L37"/>
    </sheetView>
  </sheetViews>
  <sheetFormatPr baseColWidth="10" defaultRowHeight="16" x14ac:dyDescent="0.2"/>
  <sheetData>
    <row r="1" spans="1:22" x14ac:dyDescent="0.2">
      <c r="A1" t="s">
        <v>10</v>
      </c>
      <c r="B1" s="6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8" t="s">
        <v>15</v>
      </c>
      <c r="B2" s="3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8"/>
      <c r="B3" s="3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8"/>
      <c r="B4" s="3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8"/>
      <c r="B5" s="3">
        <v>10000</v>
      </c>
      <c r="C5">
        <f>$B$5*C7+C8</f>
        <v>59.954216216216217</v>
      </c>
      <c r="D5">
        <f t="shared" ref="D5:V5" si="0">$B$5*D7+D8</f>
        <v>33.980360360360358</v>
      </c>
      <c r="E5">
        <f t="shared" si="0"/>
        <v>28.008310810810812</v>
      </c>
      <c r="F5">
        <f t="shared" si="0"/>
        <v>24.645828828828826</v>
      </c>
      <c r="G5">
        <f t="shared" si="0"/>
        <v>24.956734234234233</v>
      </c>
      <c r="H5">
        <f t="shared" si="0"/>
        <v>22.069207207207203</v>
      </c>
      <c r="I5">
        <f t="shared" si="0"/>
        <v>8.7852567567567554</v>
      </c>
      <c r="J5">
        <f t="shared" si="0"/>
        <v>17.426558558558558</v>
      </c>
      <c r="K5">
        <f t="shared" si="0"/>
        <v>10.787783783783784</v>
      </c>
      <c r="L5">
        <f t="shared" si="0"/>
        <v>12.889036036036035</v>
      </c>
      <c r="M5">
        <f t="shared" si="0"/>
        <v>16.265887387387384</v>
      </c>
      <c r="N5">
        <f t="shared" si="0"/>
        <v>19.050549549549547</v>
      </c>
      <c r="O5">
        <f t="shared" si="0"/>
        <v>24.613567567567571</v>
      </c>
      <c r="P5">
        <f t="shared" si="0"/>
        <v>22.579783783783782</v>
      </c>
      <c r="Q5">
        <f t="shared" si="0"/>
        <v>23.175108108108113</v>
      </c>
      <c r="R5">
        <f t="shared" si="0"/>
        <v>26.521355855855862</v>
      </c>
      <c r="S5">
        <f t="shared" si="0"/>
        <v>26.588049549549549</v>
      </c>
      <c r="T5">
        <f t="shared" si="0"/>
        <v>27.232671171171173</v>
      </c>
      <c r="U5">
        <f t="shared" si="0"/>
        <v>28.07934684684685</v>
      </c>
      <c r="V5">
        <f t="shared" si="0"/>
        <v>29.267234234234234</v>
      </c>
    </row>
    <row r="6" spans="1:22" x14ac:dyDescent="0.2">
      <c r="A6" s="8"/>
      <c r="B6" s="3">
        <v>100000</v>
      </c>
      <c r="C6">
        <f>$B$6*C7+C8</f>
        <v>584.90016216216213</v>
      </c>
      <c r="D6">
        <f t="shared" ref="D6:V6" si="1">$B$6*D7+D8</f>
        <v>325.22360360360358</v>
      </c>
      <c r="E6">
        <f t="shared" si="1"/>
        <v>265.80560810810812</v>
      </c>
      <c r="F6">
        <f t="shared" si="1"/>
        <v>232.10528828828825</v>
      </c>
      <c r="G6">
        <f t="shared" si="1"/>
        <v>234.56484234234233</v>
      </c>
      <c r="H6">
        <f t="shared" si="1"/>
        <v>205.93407207207204</v>
      </c>
      <c r="I6">
        <f t="shared" si="1"/>
        <v>62.096067567567559</v>
      </c>
      <c r="J6">
        <f t="shared" si="1"/>
        <v>154.45358558558556</v>
      </c>
      <c r="K6">
        <f t="shared" si="1"/>
        <v>81.841837837837843</v>
      </c>
      <c r="L6">
        <f t="shared" si="1"/>
        <v>103.21336036036035</v>
      </c>
      <c r="M6">
        <f t="shared" si="1"/>
        <v>138.25237387387386</v>
      </c>
      <c r="N6">
        <f t="shared" si="1"/>
        <v>164.99649549549548</v>
      </c>
      <c r="O6">
        <f t="shared" si="1"/>
        <v>223.7216756756757</v>
      </c>
      <c r="P6">
        <f t="shared" si="1"/>
        <v>200.63383783783783</v>
      </c>
      <c r="Q6">
        <f t="shared" si="1"/>
        <v>206.14808108108113</v>
      </c>
      <c r="R6">
        <f t="shared" si="1"/>
        <v>239.72405855855862</v>
      </c>
      <c r="S6">
        <f t="shared" si="1"/>
        <v>239.03399549549547</v>
      </c>
      <c r="T6">
        <f t="shared" si="1"/>
        <v>245.27321171171172</v>
      </c>
      <c r="U6">
        <f t="shared" si="1"/>
        <v>252.20096846846849</v>
      </c>
      <c r="V6">
        <f t="shared" si="1"/>
        <v>263.37534234234238</v>
      </c>
    </row>
    <row r="7" spans="1:22" x14ac:dyDescent="0.2">
      <c r="A7" s="8"/>
      <c r="B7" s="4" t="s">
        <v>18</v>
      </c>
      <c r="C7" s="1">
        <f t="shared" ref="C7:V7" si="2">SLOPE(C2:C4,$B$2:$B$4)</f>
        <v>5.8327327327327323E-3</v>
      </c>
      <c r="D7" s="1">
        <f t="shared" si="2"/>
        <v>3.236036036036036E-3</v>
      </c>
      <c r="E7" s="1">
        <f t="shared" si="2"/>
        <v>2.6421921921921921E-3</v>
      </c>
      <c r="F7" s="1">
        <f t="shared" si="2"/>
        <v>2.3051051051051047E-3</v>
      </c>
      <c r="G7" s="1">
        <f t="shared" si="2"/>
        <v>2.3289789789789788E-3</v>
      </c>
      <c r="H7" s="1">
        <f t="shared" si="2"/>
        <v>2.0429429429429428E-3</v>
      </c>
      <c r="I7" s="1">
        <f t="shared" si="2"/>
        <v>5.9234234234234223E-4</v>
      </c>
      <c r="J7" s="1">
        <f t="shared" si="2"/>
        <v>1.5225225225225223E-3</v>
      </c>
      <c r="K7" s="1">
        <f t="shared" si="2"/>
        <v>7.8948948948948951E-4</v>
      </c>
      <c r="L7" s="1">
        <f t="shared" si="2"/>
        <v>1.0036036036036036E-3</v>
      </c>
      <c r="M7" s="1">
        <f t="shared" si="2"/>
        <v>1.3554054054054051E-3</v>
      </c>
      <c r="N7" s="1">
        <f t="shared" si="2"/>
        <v>1.6216216216216215E-3</v>
      </c>
      <c r="O7" s="1">
        <f t="shared" si="2"/>
        <v>2.2123123123123124E-3</v>
      </c>
      <c r="P7" s="1">
        <f t="shared" si="2"/>
        <v>1.9783783783783784E-3</v>
      </c>
      <c r="Q7" s="1">
        <f t="shared" si="2"/>
        <v>2.0330330330330334E-3</v>
      </c>
      <c r="R7" s="1">
        <f t="shared" si="2"/>
        <v>2.3689189189189195E-3</v>
      </c>
      <c r="S7" s="1">
        <f t="shared" si="2"/>
        <v>2.3605105105105103E-3</v>
      </c>
      <c r="T7" s="1">
        <f t="shared" si="2"/>
        <v>2.4226726726726726E-3</v>
      </c>
      <c r="U7" s="1">
        <f t="shared" si="2"/>
        <v>2.4902402402402404E-3</v>
      </c>
      <c r="V7" s="1">
        <f t="shared" si="2"/>
        <v>2.6012012012012011E-3</v>
      </c>
    </row>
    <row r="8" spans="1:22" x14ac:dyDescent="0.2">
      <c r="A8" s="8"/>
      <c r="B8" s="4" t="s">
        <v>19</v>
      </c>
      <c r="C8" s="1">
        <f>INTERCEPT(C2:C4,$B$2:$B$4)</f>
        <v>1.6268888888888893</v>
      </c>
      <c r="D8" s="1">
        <f t="shared" ref="D8:V8" si="3">INTERCEPT(D2:D4,$B$2:$B$4)</f>
        <v>1.62</v>
      </c>
      <c r="E8" s="1">
        <f t="shared" si="3"/>
        <v>1.5863888888888891</v>
      </c>
      <c r="F8" s="1">
        <f t="shared" si="3"/>
        <v>1.5947777777777778</v>
      </c>
      <c r="G8" s="1">
        <f t="shared" si="3"/>
        <v>1.6669444444444443</v>
      </c>
      <c r="H8" s="1">
        <f t="shared" si="3"/>
        <v>1.6397777777777778</v>
      </c>
      <c r="I8" s="1">
        <f t="shared" si="3"/>
        <v>2.8618333333333332</v>
      </c>
      <c r="J8" s="1">
        <f t="shared" si="3"/>
        <v>2.2013333333333334</v>
      </c>
      <c r="K8" s="1">
        <f t="shared" si="3"/>
        <v>2.8928888888888888</v>
      </c>
      <c r="L8" s="1">
        <f t="shared" si="3"/>
        <v>2.8530000000000002</v>
      </c>
      <c r="M8" s="1">
        <f t="shared" si="3"/>
        <v>2.7118333333333329</v>
      </c>
      <c r="N8" s="1">
        <f t="shared" si="3"/>
        <v>2.8343333333333334</v>
      </c>
      <c r="O8" s="1">
        <f t="shared" si="3"/>
        <v>2.490444444444444</v>
      </c>
      <c r="P8" s="1">
        <f t="shared" si="3"/>
        <v>2.7960000000000003</v>
      </c>
      <c r="Q8" s="1">
        <f t="shared" si="3"/>
        <v>2.8447777777777778</v>
      </c>
      <c r="R8" s="1">
        <f t="shared" si="3"/>
        <v>2.8321666666666672</v>
      </c>
      <c r="S8" s="1">
        <f t="shared" si="3"/>
        <v>2.9829444444444446</v>
      </c>
      <c r="T8" s="1">
        <f t="shared" si="3"/>
        <v>3.0059444444444443</v>
      </c>
      <c r="U8" s="1">
        <f t="shared" si="3"/>
        <v>3.1769444444444446</v>
      </c>
      <c r="V8" s="1">
        <f t="shared" si="3"/>
        <v>3.2552222222222227</v>
      </c>
    </row>
    <row r="9" spans="1:22" x14ac:dyDescent="0.2">
      <c r="A9" s="8" t="s">
        <v>16</v>
      </c>
      <c r="B9" s="3">
        <v>10</v>
      </c>
      <c r="C9">
        <v>2.1000000000000001E-2</v>
      </c>
      <c r="D9">
        <v>1.6E-2</v>
      </c>
      <c r="E9">
        <v>1.9E-2</v>
      </c>
      <c r="F9">
        <v>1.4E-2</v>
      </c>
      <c r="G9">
        <v>1.4999999999999999E-2</v>
      </c>
      <c r="H9">
        <v>2.7E-2</v>
      </c>
      <c r="I9">
        <v>1.6E-2</v>
      </c>
      <c r="J9">
        <v>2.3E-2</v>
      </c>
      <c r="K9">
        <v>0.02</v>
      </c>
      <c r="L9">
        <v>0.02</v>
      </c>
      <c r="M9">
        <v>2.1000000000000001E-2</v>
      </c>
      <c r="N9">
        <v>2.1000000000000001E-2</v>
      </c>
      <c r="O9">
        <v>2.1999999999999999E-2</v>
      </c>
      <c r="P9">
        <v>2.4E-2</v>
      </c>
      <c r="Q9">
        <v>2.4E-2</v>
      </c>
      <c r="R9">
        <v>2.5999999999999999E-2</v>
      </c>
      <c r="S9">
        <v>2.5999999999999999E-2</v>
      </c>
      <c r="T9">
        <v>2.8000000000000001E-2</v>
      </c>
      <c r="U9">
        <v>2.9000000000000001E-2</v>
      </c>
      <c r="V9">
        <v>3.1E-2</v>
      </c>
    </row>
    <row r="10" spans="1:22" x14ac:dyDescent="0.2">
      <c r="A10" s="8"/>
      <c r="B10" s="3">
        <v>100</v>
      </c>
      <c r="C10">
        <v>1.0529999999999999</v>
      </c>
      <c r="D10">
        <v>0.59799999999999998</v>
      </c>
      <c r="E10">
        <v>0.41299999999999998</v>
      </c>
      <c r="F10">
        <v>0.33</v>
      </c>
      <c r="G10">
        <v>0.36099999999999999</v>
      </c>
      <c r="H10">
        <v>0.245</v>
      </c>
      <c r="I10">
        <v>0.26300000000000001</v>
      </c>
      <c r="J10">
        <v>0.26900000000000002</v>
      </c>
      <c r="K10">
        <v>0.251</v>
      </c>
      <c r="L10">
        <v>0.27700000000000002</v>
      </c>
      <c r="M10">
        <v>0.32800000000000001</v>
      </c>
      <c r="N10">
        <v>0.21</v>
      </c>
      <c r="O10">
        <v>0.23599999999999999</v>
      </c>
      <c r="P10">
        <v>0.22900000000000001</v>
      </c>
      <c r="Q10">
        <v>0.19800000000000001</v>
      </c>
      <c r="R10">
        <v>0.192</v>
      </c>
      <c r="S10">
        <v>0.24099999999999999</v>
      </c>
      <c r="T10">
        <v>0.214</v>
      </c>
      <c r="U10">
        <v>0.214</v>
      </c>
      <c r="V10">
        <v>0.21299999999999999</v>
      </c>
    </row>
    <row r="11" spans="1:22" x14ac:dyDescent="0.2">
      <c r="A11" s="8"/>
      <c r="B11" s="3">
        <v>1000</v>
      </c>
      <c r="C11">
        <v>72.932000000000002</v>
      </c>
      <c r="D11">
        <v>37.143999999999998</v>
      </c>
      <c r="E11">
        <v>25.998999999999999</v>
      </c>
      <c r="F11">
        <v>20.472999999999999</v>
      </c>
      <c r="G11">
        <v>16.209</v>
      </c>
      <c r="H11">
        <v>14.987</v>
      </c>
      <c r="I11">
        <v>13.695</v>
      </c>
      <c r="J11">
        <v>11.254</v>
      </c>
      <c r="K11">
        <v>13.648</v>
      </c>
      <c r="L11">
        <v>13.776999999999999</v>
      </c>
      <c r="M11">
        <v>12.026999999999999</v>
      </c>
      <c r="N11">
        <v>13.507</v>
      </c>
      <c r="O11">
        <v>12.744</v>
      </c>
      <c r="P11">
        <v>11.99</v>
      </c>
      <c r="Q11">
        <v>11.196</v>
      </c>
      <c r="R11">
        <v>10.88</v>
      </c>
      <c r="S11">
        <v>11.521000000000001</v>
      </c>
      <c r="T11">
        <v>10.8</v>
      </c>
      <c r="U11">
        <v>11.686999999999999</v>
      </c>
      <c r="V11">
        <v>11.484</v>
      </c>
    </row>
    <row r="12" spans="1:22" x14ac:dyDescent="0.2">
      <c r="A12" s="8"/>
      <c r="B12" s="3">
        <v>10000</v>
      </c>
      <c r="C12">
        <f>$B$12*C14+C15</f>
        <v>758.16957207207201</v>
      </c>
      <c r="D12">
        <f t="shared" ref="D12:V12" si="4">$B$12*D14+D15</f>
        <v>385.85694594594594</v>
      </c>
      <c r="E12">
        <f t="shared" si="4"/>
        <v>270.06095495495498</v>
      </c>
      <c r="F12">
        <f t="shared" si="4"/>
        <v>212.6465</v>
      </c>
      <c r="G12">
        <f t="shared" si="4"/>
        <v>167.936981981982</v>
      </c>
      <c r="H12">
        <f t="shared" si="4"/>
        <v>155.56014414414412</v>
      </c>
      <c r="I12">
        <f t="shared" si="4"/>
        <v>142.04021621621621</v>
      </c>
      <c r="J12">
        <f t="shared" si="4"/>
        <v>116.45749099099096</v>
      </c>
      <c r="K12">
        <f t="shared" si="4"/>
        <v>141.57508558558558</v>
      </c>
      <c r="L12">
        <f t="shared" si="4"/>
        <v>142.81965765765764</v>
      </c>
      <c r="M12">
        <f t="shared" si="4"/>
        <v>124.3138063063063</v>
      </c>
      <c r="N12">
        <f t="shared" si="4"/>
        <v>140.25967117117122</v>
      </c>
      <c r="O12">
        <f t="shared" si="4"/>
        <v>132.17297297297296</v>
      </c>
      <c r="P12">
        <f t="shared" si="4"/>
        <v>124.30706756756757</v>
      </c>
      <c r="Q12">
        <f t="shared" si="4"/>
        <v>116.12997297297298</v>
      </c>
      <c r="R12">
        <f t="shared" si="4"/>
        <v>112.83933333333334</v>
      </c>
      <c r="S12">
        <f t="shared" si="4"/>
        <v>119.34473873873874</v>
      </c>
      <c r="T12">
        <f t="shared" si="4"/>
        <v>111.90393693693696</v>
      </c>
      <c r="U12">
        <f t="shared" si="4"/>
        <v>121.17203153153152</v>
      </c>
      <c r="V12">
        <f t="shared" si="4"/>
        <v>119.04277927927929</v>
      </c>
    </row>
    <row r="13" spans="1:22" x14ac:dyDescent="0.2">
      <c r="A13" s="8"/>
      <c r="B13" s="3">
        <v>100000</v>
      </c>
      <c r="C13">
        <f>$B$13*C14+C15</f>
        <v>7613.3182207207201</v>
      </c>
      <c r="D13">
        <f t="shared" ref="D13:V13" si="5">$B$13*D14+D15</f>
        <v>3874.3704594594597</v>
      </c>
      <c r="E13">
        <f t="shared" si="5"/>
        <v>2711.6555495495495</v>
      </c>
      <c r="F13">
        <f t="shared" si="5"/>
        <v>2135.1465000000003</v>
      </c>
      <c r="G13">
        <f t="shared" si="5"/>
        <v>1685.7748198198201</v>
      </c>
      <c r="H13">
        <f t="shared" si="5"/>
        <v>1561.8574414414413</v>
      </c>
      <c r="I13">
        <f t="shared" si="5"/>
        <v>1425.9861621621621</v>
      </c>
      <c r="J13">
        <f t="shared" si="5"/>
        <v>1168.8764099099096</v>
      </c>
      <c r="K13">
        <f t="shared" si="5"/>
        <v>1421.345355855856</v>
      </c>
      <c r="L13">
        <f t="shared" si="5"/>
        <v>1433.7385765765764</v>
      </c>
      <c r="M13">
        <f t="shared" si="5"/>
        <v>1247.570563063063</v>
      </c>
      <c r="N13">
        <f t="shared" si="5"/>
        <v>1408.3002117117119</v>
      </c>
      <c r="O13">
        <f t="shared" si="5"/>
        <v>1326.9297297297298</v>
      </c>
      <c r="P13">
        <f t="shared" si="5"/>
        <v>1247.9151756756758</v>
      </c>
      <c r="Q13">
        <f t="shared" si="5"/>
        <v>1165.8867297297297</v>
      </c>
      <c r="R13">
        <f t="shared" si="5"/>
        <v>1132.8393333333336</v>
      </c>
      <c r="S13">
        <f t="shared" si="5"/>
        <v>1197.9933873873874</v>
      </c>
      <c r="T13">
        <f t="shared" si="5"/>
        <v>1123.3363693693695</v>
      </c>
      <c r="U13">
        <f t="shared" si="5"/>
        <v>1216.455815315315</v>
      </c>
      <c r="V13">
        <f t="shared" si="5"/>
        <v>1195.0562927927929</v>
      </c>
    </row>
    <row r="14" spans="1:22" x14ac:dyDescent="0.2">
      <c r="A14" s="8"/>
      <c r="B14" s="4" t="s">
        <v>18</v>
      </c>
      <c r="C14" s="1">
        <f>SLOPE(C9:C11,$B$9:$B$11)</f>
        <v>7.6168318318318315E-2</v>
      </c>
      <c r="D14" s="1">
        <f t="shared" ref="D14:V14" si="6">SLOPE(D9:D11,$B$9:$B$11)</f>
        <v>3.8761261261261261E-2</v>
      </c>
      <c r="E14" s="1">
        <f t="shared" si="6"/>
        <v>2.7128828828828829E-2</v>
      </c>
      <c r="F14" s="1">
        <f t="shared" si="6"/>
        <v>2.1361111111111112E-2</v>
      </c>
      <c r="G14" s="1">
        <f t="shared" si="6"/>
        <v>1.6864864864864867E-2</v>
      </c>
      <c r="H14" s="1">
        <f t="shared" si="6"/>
        <v>1.5625525525525524E-2</v>
      </c>
      <c r="I14" s="1">
        <f t="shared" si="6"/>
        <v>1.4266066066066067E-2</v>
      </c>
      <c r="J14" s="1">
        <f t="shared" si="6"/>
        <v>1.1693543543543541E-2</v>
      </c>
      <c r="K14" s="1">
        <f t="shared" si="6"/>
        <v>1.4219669669669671E-2</v>
      </c>
      <c r="L14" s="1">
        <f t="shared" si="6"/>
        <v>1.4343543543543542E-2</v>
      </c>
      <c r="M14" s="1">
        <f t="shared" si="6"/>
        <v>1.2480630630630631E-2</v>
      </c>
      <c r="N14" s="1">
        <f t="shared" si="6"/>
        <v>1.4089339339339342E-2</v>
      </c>
      <c r="O14" s="1">
        <f t="shared" si="6"/>
        <v>1.3275075075075075E-2</v>
      </c>
      <c r="P14" s="1">
        <f t="shared" si="6"/>
        <v>1.2484534534534535E-2</v>
      </c>
      <c r="Q14" s="1">
        <f t="shared" si="6"/>
        <v>1.1663963963963964E-2</v>
      </c>
      <c r="R14" s="1">
        <f t="shared" si="6"/>
        <v>1.1333333333333334E-2</v>
      </c>
      <c r="S14" s="1">
        <f t="shared" si="6"/>
        <v>1.1984984984984985E-2</v>
      </c>
      <c r="T14" s="1">
        <f t="shared" si="6"/>
        <v>1.123813813813814E-2</v>
      </c>
      <c r="U14" s="1">
        <f t="shared" si="6"/>
        <v>1.2169819819819818E-2</v>
      </c>
      <c r="V14" s="1">
        <f t="shared" si="6"/>
        <v>1.1955705705705706E-2</v>
      </c>
    </row>
    <row r="15" spans="1:22" x14ac:dyDescent="0.2">
      <c r="A15" s="8"/>
      <c r="B15" s="4" t="s">
        <v>19</v>
      </c>
      <c r="C15" s="1">
        <f>INTERCEPT(C9:C11,$B$9:$B$11)</f>
        <v>-3.5136111111111106</v>
      </c>
      <c r="D15" s="1">
        <f t="shared" ref="D15:V15" si="7">INTERCEPT(D9:D11,$B$9:$B$11)</f>
        <v>-1.7556666666666683</v>
      </c>
      <c r="E15" s="1">
        <f t="shared" si="7"/>
        <v>-1.2273333333333341</v>
      </c>
      <c r="F15" s="1">
        <f t="shared" si="7"/>
        <v>-0.96461111111111109</v>
      </c>
      <c r="G15" s="1">
        <f t="shared" si="7"/>
        <v>-0.71166666666666778</v>
      </c>
      <c r="H15" s="1">
        <f t="shared" si="7"/>
        <v>-0.69511111111111035</v>
      </c>
      <c r="I15" s="1">
        <f t="shared" si="7"/>
        <v>-0.62044444444444391</v>
      </c>
      <c r="J15" s="1">
        <f t="shared" si="7"/>
        <v>-0.47794444444444384</v>
      </c>
      <c r="K15" s="1">
        <f t="shared" si="7"/>
        <v>-0.62161111111111111</v>
      </c>
      <c r="L15" s="1">
        <f t="shared" si="7"/>
        <v>-0.61577777777777687</v>
      </c>
      <c r="M15" s="1">
        <f t="shared" si="7"/>
        <v>-0.4925000000000006</v>
      </c>
      <c r="N15" s="1">
        <f t="shared" si="7"/>
        <v>-0.63372222222222341</v>
      </c>
      <c r="O15" s="1">
        <f t="shared" si="7"/>
        <v>-0.57777777777777839</v>
      </c>
      <c r="P15" s="1">
        <f t="shared" si="7"/>
        <v>-0.53827777777777719</v>
      </c>
      <c r="Q15" s="1">
        <f t="shared" si="7"/>
        <v>-0.50966666666666738</v>
      </c>
      <c r="R15" s="1">
        <f t="shared" si="7"/>
        <v>-0.49399999999999977</v>
      </c>
      <c r="S15" s="1">
        <f t="shared" si="7"/>
        <v>-0.5051111111111104</v>
      </c>
      <c r="T15" s="1">
        <f t="shared" si="7"/>
        <v>-0.47744444444444412</v>
      </c>
      <c r="U15" s="1">
        <f t="shared" si="7"/>
        <v>-0.52616666666666578</v>
      </c>
      <c r="V15" s="1">
        <f t="shared" si="7"/>
        <v>-0.5142777777777785</v>
      </c>
    </row>
    <row r="16" spans="1:22" x14ac:dyDescent="0.2">
      <c r="A16" s="8" t="s">
        <v>17</v>
      </c>
      <c r="B16" s="3">
        <v>10</v>
      </c>
      <c r="C16">
        <v>4.0000000000000001E-3</v>
      </c>
      <c r="D16">
        <v>6.0000000000000001E-3</v>
      </c>
      <c r="E16">
        <v>8.9999999999999993E-3</v>
      </c>
      <c r="F16">
        <v>1.2E-2</v>
      </c>
      <c r="G16">
        <v>1.4999999999999999E-2</v>
      </c>
      <c r="H16">
        <v>2.8000000000000001E-2</v>
      </c>
      <c r="I16">
        <v>0.02</v>
      </c>
      <c r="J16">
        <v>2.7E-2</v>
      </c>
      <c r="K16">
        <v>2.7E-2</v>
      </c>
      <c r="L16">
        <v>2.9000000000000001E-2</v>
      </c>
      <c r="M16">
        <v>3.2000000000000001E-2</v>
      </c>
      <c r="N16">
        <v>3.5000000000000003E-2</v>
      </c>
      <c r="O16">
        <v>3.7999999999999999E-2</v>
      </c>
      <c r="P16">
        <v>4.1000000000000002E-2</v>
      </c>
      <c r="Q16" s="2">
        <v>4.3999999999999997E-2</v>
      </c>
      <c r="R16">
        <v>4.7E-2</v>
      </c>
      <c r="S16">
        <v>4.8000000000000001E-2</v>
      </c>
      <c r="T16">
        <v>5.2999999999999999E-2</v>
      </c>
      <c r="U16">
        <v>5.6000000000000001E-2</v>
      </c>
      <c r="V16">
        <v>5.8999999999999997E-2</v>
      </c>
    </row>
    <row r="17" spans="1:22" x14ac:dyDescent="0.2">
      <c r="A17" s="8"/>
      <c r="B17" s="3">
        <v>100</v>
      </c>
      <c r="C17">
        <v>0.20200000000000001</v>
      </c>
      <c r="D17">
        <v>0.126</v>
      </c>
      <c r="E17">
        <v>0.115</v>
      </c>
      <c r="F17">
        <v>0.127</v>
      </c>
      <c r="G17">
        <v>0.14899999999999999</v>
      </c>
      <c r="H17">
        <v>0.14199999999999999</v>
      </c>
      <c r="I17">
        <v>0.158</v>
      </c>
      <c r="J17">
        <v>0.182</v>
      </c>
      <c r="K17">
        <v>0.17899999999999999</v>
      </c>
      <c r="L17">
        <v>0.216</v>
      </c>
      <c r="M17">
        <v>0.22700000000000001</v>
      </c>
      <c r="N17">
        <v>0.25700000000000001</v>
      </c>
      <c r="O17">
        <v>0.25600000000000001</v>
      </c>
      <c r="P17">
        <v>0.26300000000000001</v>
      </c>
      <c r="Q17">
        <v>0.25900000000000001</v>
      </c>
      <c r="R17">
        <v>0.25600000000000001</v>
      </c>
      <c r="S17">
        <v>0.28199999999999997</v>
      </c>
      <c r="T17">
        <v>0.28699999999999998</v>
      </c>
      <c r="U17">
        <v>0.311</v>
      </c>
      <c r="V17">
        <v>0.29499999999999998</v>
      </c>
    </row>
    <row r="18" spans="1:22" x14ac:dyDescent="0.2">
      <c r="A18" s="8"/>
      <c r="B18" s="3">
        <v>1000</v>
      </c>
      <c r="C18">
        <v>1.8660000000000001</v>
      </c>
      <c r="D18">
        <v>0.93200000000000005</v>
      </c>
      <c r="E18">
        <v>0.87</v>
      </c>
      <c r="F18">
        <v>0.92500000000000004</v>
      </c>
      <c r="G18">
        <v>1.01</v>
      </c>
      <c r="H18">
        <v>1.1240000000000001</v>
      </c>
      <c r="I18">
        <v>1.238</v>
      </c>
      <c r="J18">
        <v>1.294</v>
      </c>
      <c r="K18">
        <v>1.3740000000000001</v>
      </c>
      <c r="L18">
        <v>1.389</v>
      </c>
      <c r="M18">
        <v>1.5249999999999999</v>
      </c>
      <c r="N18">
        <v>1.7649999999999999</v>
      </c>
      <c r="O18">
        <v>1.794</v>
      </c>
      <c r="P18">
        <v>1.726</v>
      </c>
      <c r="Q18">
        <v>1.88</v>
      </c>
      <c r="R18">
        <v>1.946</v>
      </c>
      <c r="S18">
        <v>1.792</v>
      </c>
      <c r="T18">
        <v>2.1909999999999998</v>
      </c>
      <c r="U18">
        <v>1.8420000000000001</v>
      </c>
      <c r="V18">
        <v>1.915</v>
      </c>
    </row>
    <row r="19" spans="1:22" x14ac:dyDescent="0.2">
      <c r="A19" s="8"/>
      <c r="B19" s="3">
        <v>10000</v>
      </c>
      <c r="C19">
        <f>$B$19*C21+C22</f>
        <v>18.678234234234239</v>
      </c>
      <c r="D19">
        <f t="shared" ref="D19:V19" si="8">$B$19*D21+D22</f>
        <v>9.2067477477477482</v>
      </c>
      <c r="E19">
        <f t="shared" si="8"/>
        <v>8.5862387387387376</v>
      </c>
      <c r="F19">
        <f t="shared" si="8"/>
        <v>9.096855855855857</v>
      </c>
      <c r="G19">
        <f t="shared" si="8"/>
        <v>9.8810765765765769</v>
      </c>
      <c r="H19">
        <f t="shared" si="8"/>
        <v>11.030117117117118</v>
      </c>
      <c r="I19">
        <f t="shared" si="8"/>
        <v>12.201513513513511</v>
      </c>
      <c r="J19">
        <f t="shared" si="8"/>
        <v>12.652729729729728</v>
      </c>
      <c r="K19">
        <f t="shared" si="8"/>
        <v>13.501139639639643</v>
      </c>
      <c r="L19">
        <f t="shared" si="8"/>
        <v>13.498896396396397</v>
      </c>
      <c r="M19">
        <f t="shared" si="8"/>
        <v>14.860369369369367</v>
      </c>
      <c r="N19">
        <f t="shared" si="8"/>
        <v>17.233072072072073</v>
      </c>
      <c r="O19">
        <f t="shared" si="8"/>
        <v>17.52391891891892</v>
      </c>
      <c r="P19">
        <f t="shared" si="8"/>
        <v>16.768599099099095</v>
      </c>
      <c r="Q19">
        <f t="shared" si="8"/>
        <v>18.378328828828828</v>
      </c>
      <c r="R19">
        <f t="shared" si="8"/>
        <v>19.064018018018018</v>
      </c>
      <c r="S19">
        <f t="shared" si="8"/>
        <v>17.344387387387389</v>
      </c>
      <c r="T19">
        <f t="shared" si="8"/>
        <v>21.468639639639637</v>
      </c>
      <c r="U19">
        <f t="shared" si="8"/>
        <v>17.7074009009009</v>
      </c>
      <c r="V19">
        <f t="shared" si="8"/>
        <v>18.518333333333331</v>
      </c>
    </row>
    <row r="20" spans="1:22" x14ac:dyDescent="0.2">
      <c r="A20" s="8"/>
      <c r="B20" s="5">
        <v>100000</v>
      </c>
      <c r="C20">
        <f>$B$20*C21+C22</f>
        <v>186.78634234234238</v>
      </c>
      <c r="D20">
        <f t="shared" ref="D20:V20" si="9">$B$20*D21+D22</f>
        <v>91.936477477477482</v>
      </c>
      <c r="E20">
        <f t="shared" si="9"/>
        <v>85.734887387387388</v>
      </c>
      <c r="F20">
        <f t="shared" si="9"/>
        <v>90.799558558558545</v>
      </c>
      <c r="G20">
        <f t="shared" si="9"/>
        <v>98.570265765765768</v>
      </c>
      <c r="H20">
        <f t="shared" si="9"/>
        <v>110.08417117117118</v>
      </c>
      <c r="I20">
        <f t="shared" si="9"/>
        <v>121.82313513513512</v>
      </c>
      <c r="J20">
        <f t="shared" si="9"/>
        <v>126.22029729729729</v>
      </c>
      <c r="K20">
        <f t="shared" si="9"/>
        <v>134.75789639639643</v>
      </c>
      <c r="L20">
        <f t="shared" si="9"/>
        <v>134.56646396396397</v>
      </c>
      <c r="M20">
        <f t="shared" si="9"/>
        <v>148.18469369369367</v>
      </c>
      <c r="N20">
        <f t="shared" si="9"/>
        <v>171.88172072072069</v>
      </c>
      <c r="O20">
        <f t="shared" si="9"/>
        <v>174.79418918918921</v>
      </c>
      <c r="P20">
        <f t="shared" si="9"/>
        <v>167.16049099099098</v>
      </c>
      <c r="Q20">
        <f t="shared" si="9"/>
        <v>183.33778828828827</v>
      </c>
      <c r="R20">
        <f t="shared" si="9"/>
        <v>190.22618018018019</v>
      </c>
      <c r="S20">
        <f t="shared" si="9"/>
        <v>172.83087387387388</v>
      </c>
      <c r="T20">
        <f t="shared" si="9"/>
        <v>214.22539639639638</v>
      </c>
      <c r="U20">
        <f t="shared" si="9"/>
        <v>176.31550900900899</v>
      </c>
      <c r="V20">
        <f t="shared" si="9"/>
        <v>184.51833333333332</v>
      </c>
    </row>
    <row r="21" spans="1:22" x14ac:dyDescent="0.2">
      <c r="A21" s="8"/>
      <c r="B21" s="4" t="s">
        <v>18</v>
      </c>
      <c r="C21" s="1">
        <f>SLOPE(C16:C18,$B$16:$B$18)</f>
        <v>1.8678678678678681E-3</v>
      </c>
      <c r="D21" s="1">
        <f t="shared" ref="D21:V21" si="10">SLOPE(D16:D18,$B$16:$B$18)</f>
        <v>9.1921921921921926E-4</v>
      </c>
      <c r="E21" s="1">
        <f t="shared" si="10"/>
        <v>8.5720720720720714E-4</v>
      </c>
      <c r="F21" s="1">
        <f t="shared" si="10"/>
        <v>9.0780780780780779E-4</v>
      </c>
      <c r="G21" s="1">
        <f t="shared" si="10"/>
        <v>9.8543543543543554E-4</v>
      </c>
      <c r="H21" s="1">
        <f t="shared" si="10"/>
        <v>1.1006006006006007E-3</v>
      </c>
      <c r="I21" s="1">
        <f t="shared" si="10"/>
        <v>1.2180180180180178E-3</v>
      </c>
      <c r="J21" s="1">
        <f t="shared" si="10"/>
        <v>1.2618618618618618E-3</v>
      </c>
      <c r="K21" s="1">
        <f t="shared" si="10"/>
        <v>1.3472972972972976E-3</v>
      </c>
      <c r="L21" s="1">
        <f t="shared" si="10"/>
        <v>1.3451951951951953E-3</v>
      </c>
      <c r="M21" s="1">
        <f t="shared" si="10"/>
        <v>1.4813813813813813E-3</v>
      </c>
      <c r="N21" s="1">
        <f t="shared" si="10"/>
        <v>1.718318318318318E-3</v>
      </c>
      <c r="O21" s="1">
        <f t="shared" si="10"/>
        <v>1.7474474474474476E-3</v>
      </c>
      <c r="P21" s="1">
        <f t="shared" si="10"/>
        <v>1.6710210210210208E-3</v>
      </c>
      <c r="Q21" s="1">
        <f t="shared" si="10"/>
        <v>1.8328828828828828E-3</v>
      </c>
      <c r="R21" s="1">
        <f t="shared" si="10"/>
        <v>1.9018018018018019E-3</v>
      </c>
      <c r="S21" s="1">
        <f t="shared" si="10"/>
        <v>1.7276276276276276E-3</v>
      </c>
      <c r="T21" s="1">
        <f t="shared" si="10"/>
        <v>2.1417417417417413E-3</v>
      </c>
      <c r="U21" s="1">
        <f t="shared" si="10"/>
        <v>1.7623123123123121E-3</v>
      </c>
      <c r="V21" s="1">
        <f t="shared" si="10"/>
        <v>1.8444444444444443E-3</v>
      </c>
    </row>
    <row r="22" spans="1:22" x14ac:dyDescent="0.2">
      <c r="A22" s="8"/>
      <c r="B22" s="4" t="s">
        <v>19</v>
      </c>
      <c r="C22" s="1">
        <f>INTERCEPT(C16:C18,$B$16:$B$18)</f>
        <v>-4.4444444444458053E-4</v>
      </c>
      <c r="D22" s="1">
        <f t="shared" ref="D22:V22" si="11">INTERCEPT(D16:D18,$B$16:$B$18)</f>
        <v>1.4555555555555544E-2</v>
      </c>
      <c r="E22" s="1">
        <f t="shared" si="11"/>
        <v>1.4166666666666661E-2</v>
      </c>
      <c r="F22" s="1">
        <f t="shared" si="11"/>
        <v>1.8777777777777782E-2</v>
      </c>
      <c r="G22" s="1">
        <f t="shared" si="11"/>
        <v>2.6722222222222147E-2</v>
      </c>
      <c r="H22" s="1">
        <f t="shared" si="11"/>
        <v>2.4111111111111083E-2</v>
      </c>
      <c r="I22" s="1">
        <f t="shared" si="11"/>
        <v>2.1333333333333371E-2</v>
      </c>
      <c r="J22" s="1">
        <f t="shared" si="11"/>
        <v>3.4111111111111148E-2</v>
      </c>
      <c r="K22" s="1">
        <f t="shared" si="11"/>
        <v>2.8166666666666618E-2</v>
      </c>
      <c r="L22" s="1">
        <f t="shared" si="11"/>
        <v>4.69444444444444E-2</v>
      </c>
      <c r="M22" s="1">
        <f t="shared" si="11"/>
        <v>4.6555555555555461E-2</v>
      </c>
      <c r="N22" s="1">
        <f t="shared" si="11"/>
        <v>4.9888888888888983E-2</v>
      </c>
      <c r="O22" s="1">
        <f t="shared" si="11"/>
        <v>4.9444444444444402E-2</v>
      </c>
      <c r="P22" s="1">
        <f t="shared" si="11"/>
        <v>5.8388888888888935E-2</v>
      </c>
      <c r="Q22" s="1">
        <f t="shared" si="11"/>
        <v>4.9499999999999988E-2</v>
      </c>
      <c r="R22" s="1">
        <f t="shared" si="11"/>
        <v>4.6000000000000041E-2</v>
      </c>
      <c r="S22" s="1">
        <f t="shared" si="11"/>
        <v>6.8111111111111011E-2</v>
      </c>
      <c r="T22" s="1">
        <f t="shared" si="11"/>
        <v>5.122222222222228E-2</v>
      </c>
      <c r="U22" s="1">
        <f t="shared" si="11"/>
        <v>8.4277777777777896E-2</v>
      </c>
      <c r="V22" s="1">
        <f t="shared" si="11"/>
        <v>7.3888888888889004E-2</v>
      </c>
    </row>
    <row r="23" spans="1:22" x14ac:dyDescent="0.2">
      <c r="A23" s="8" t="s">
        <v>13</v>
      </c>
      <c r="B23" s="3">
        <v>10</v>
      </c>
      <c r="C23">
        <v>1.8220000000000001</v>
      </c>
      <c r="D23">
        <v>1.8740000000000001</v>
      </c>
      <c r="E23">
        <v>1.8340000000000001</v>
      </c>
      <c r="F23">
        <v>1.8380000000000001</v>
      </c>
      <c r="G23">
        <v>1.855</v>
      </c>
      <c r="H23">
        <v>1.867</v>
      </c>
      <c r="I23">
        <v>1.835</v>
      </c>
      <c r="J23">
        <v>1.845</v>
      </c>
      <c r="K23">
        <v>1.847</v>
      </c>
      <c r="L23">
        <v>1.8740000000000001</v>
      </c>
      <c r="M23">
        <v>1.875</v>
      </c>
      <c r="N23">
        <v>1.86</v>
      </c>
      <c r="O23">
        <v>1.829</v>
      </c>
      <c r="P23">
        <v>1.877</v>
      </c>
      <c r="Q23">
        <v>1.8720000000000001</v>
      </c>
      <c r="R23">
        <v>1.861</v>
      </c>
      <c r="S23">
        <v>1.863</v>
      </c>
      <c r="T23">
        <v>1.855</v>
      </c>
      <c r="U23">
        <v>1.8560000000000001</v>
      </c>
      <c r="V23">
        <v>1.875</v>
      </c>
    </row>
    <row r="24" spans="1:22" x14ac:dyDescent="0.2">
      <c r="A24" s="8"/>
      <c r="B24" s="3">
        <v>100</v>
      </c>
      <c r="C24">
        <v>1.8129999999999999</v>
      </c>
      <c r="D24">
        <v>1.8140000000000001</v>
      </c>
      <c r="E24">
        <v>1.794</v>
      </c>
      <c r="F24">
        <v>1.7769999999999999</v>
      </c>
      <c r="G24">
        <v>1.9419999999999999</v>
      </c>
      <c r="H24">
        <v>1.776</v>
      </c>
      <c r="I24">
        <v>1.8320000000000001</v>
      </c>
      <c r="J24">
        <v>1.798</v>
      </c>
      <c r="K24">
        <v>1.7969999999999999</v>
      </c>
      <c r="L24">
        <v>1.81</v>
      </c>
      <c r="M24">
        <v>1.794</v>
      </c>
      <c r="N24">
        <v>1.8140000000000001</v>
      </c>
      <c r="O24">
        <v>1.7909999999999999</v>
      </c>
      <c r="P24">
        <v>1.843</v>
      </c>
      <c r="Q24">
        <v>1.8049999999999999</v>
      </c>
      <c r="R24">
        <v>1.7989999999999999</v>
      </c>
      <c r="S24">
        <v>1.7949999999999999</v>
      </c>
      <c r="T24">
        <v>1.8220000000000001</v>
      </c>
      <c r="U24">
        <v>1.839</v>
      </c>
      <c r="V24">
        <v>1.8380000000000001</v>
      </c>
    </row>
    <row r="25" spans="1:22" x14ac:dyDescent="0.2">
      <c r="A25" s="8"/>
      <c r="B25" s="3">
        <v>1000</v>
      </c>
      <c r="C25">
        <v>2.4300000000000002</v>
      </c>
      <c r="D25">
        <v>2.1</v>
      </c>
      <c r="E25">
        <v>2.0219999999999998</v>
      </c>
      <c r="F25">
        <v>2.0870000000000002</v>
      </c>
      <c r="G25">
        <v>2.0379999999999998</v>
      </c>
      <c r="H25">
        <v>1.98</v>
      </c>
      <c r="I25">
        <v>2.0009999999999999</v>
      </c>
      <c r="J25">
        <v>1.9910000000000001</v>
      </c>
      <c r="K25">
        <v>1.978</v>
      </c>
      <c r="L25">
        <v>1.992</v>
      </c>
      <c r="M25">
        <v>2.0030000000000001</v>
      </c>
      <c r="N25">
        <v>1.9590000000000001</v>
      </c>
      <c r="O25">
        <v>1.986</v>
      </c>
      <c r="P25">
        <v>1.9850000000000001</v>
      </c>
      <c r="Q25">
        <v>1.95</v>
      </c>
      <c r="R25">
        <v>1.9770000000000001</v>
      </c>
      <c r="S25">
        <v>2.0169999999999999</v>
      </c>
      <c r="T25">
        <v>1.9910000000000001</v>
      </c>
      <c r="U25">
        <v>1.9950000000000001</v>
      </c>
      <c r="V25">
        <v>2.0230000000000001</v>
      </c>
    </row>
    <row r="26" spans="1:22" x14ac:dyDescent="0.2">
      <c r="A26" s="8"/>
      <c r="B26" s="3">
        <v>10000</v>
      </c>
      <c r="C26">
        <f>$B$26*C28+C29</f>
        <v>8.2146531531531544</v>
      </c>
      <c r="D26">
        <f t="shared" ref="D26:V26" si="12">$B$26*D28+D29</f>
        <v>4.4770900900900905</v>
      </c>
      <c r="E26">
        <f t="shared" si="12"/>
        <v>3.9597117117117095</v>
      </c>
      <c r="F26">
        <f t="shared" si="12"/>
        <v>4.6855585585585606</v>
      </c>
      <c r="G26">
        <f t="shared" si="12"/>
        <v>3.4198648648648629</v>
      </c>
      <c r="H26">
        <f t="shared" si="12"/>
        <v>3.4128198198198199</v>
      </c>
      <c r="I26">
        <f t="shared" si="12"/>
        <v>3.5825360360360348</v>
      </c>
      <c r="J26">
        <f t="shared" si="12"/>
        <v>3.5596351351351361</v>
      </c>
      <c r="K26">
        <f t="shared" si="12"/>
        <v>3.4168243243243239</v>
      </c>
      <c r="L26">
        <f t="shared" si="12"/>
        <v>3.3639729729729724</v>
      </c>
      <c r="M26">
        <f t="shared" si="12"/>
        <v>3.5375990990991002</v>
      </c>
      <c r="N26">
        <f t="shared" si="12"/>
        <v>3.0792477477477478</v>
      </c>
      <c r="O26">
        <f t="shared" si="12"/>
        <v>3.6225990990990997</v>
      </c>
      <c r="P26">
        <f t="shared" si="12"/>
        <v>3.142288288288289</v>
      </c>
      <c r="Q26">
        <f t="shared" si="12"/>
        <v>2.9557882882882875</v>
      </c>
      <c r="R26">
        <f t="shared" si="12"/>
        <v>3.322054054054056</v>
      </c>
      <c r="S26">
        <f t="shared" si="12"/>
        <v>3.7453693693693686</v>
      </c>
      <c r="T26">
        <f t="shared" si="12"/>
        <v>3.4090225225225237</v>
      </c>
      <c r="U26">
        <f t="shared" si="12"/>
        <v>3.3773153153153159</v>
      </c>
      <c r="V26">
        <f t="shared" si="12"/>
        <v>3.5705000000000009</v>
      </c>
    </row>
    <row r="27" spans="1:22" x14ac:dyDescent="0.2">
      <c r="A27" s="8"/>
      <c r="B27" s="3">
        <v>100000</v>
      </c>
      <c r="C27">
        <f>$B$27*C28+C29</f>
        <v>66.093031531531551</v>
      </c>
      <c r="D27">
        <f t="shared" ref="D27:V27" si="13">$B$27*D28+D29</f>
        <v>28.287900900900905</v>
      </c>
      <c r="E27">
        <f t="shared" si="13"/>
        <v>23.365117117117091</v>
      </c>
      <c r="F27">
        <f t="shared" si="13"/>
        <v>30.712585585585607</v>
      </c>
      <c r="G27">
        <f t="shared" si="13"/>
        <v>17.203648648648631</v>
      </c>
      <c r="H27">
        <f t="shared" si="13"/>
        <v>17.791198198198199</v>
      </c>
      <c r="I27">
        <f t="shared" si="13"/>
        <v>19.406860360360348</v>
      </c>
      <c r="J27">
        <f t="shared" si="13"/>
        <v>19.275851351351363</v>
      </c>
      <c r="K27">
        <f t="shared" si="13"/>
        <v>17.835743243243243</v>
      </c>
      <c r="L27">
        <f t="shared" si="13"/>
        <v>17.120729729729721</v>
      </c>
      <c r="M27">
        <f t="shared" si="13"/>
        <v>18.929490990990999</v>
      </c>
      <c r="N27">
        <f t="shared" si="13"/>
        <v>14.308977477477477</v>
      </c>
      <c r="O27">
        <f t="shared" si="13"/>
        <v>20.014490990990996</v>
      </c>
      <c r="P27">
        <f t="shared" si="13"/>
        <v>14.736882882882893</v>
      </c>
      <c r="Q27">
        <f t="shared" si="13"/>
        <v>13.050382882882877</v>
      </c>
      <c r="R27">
        <f t="shared" si="13"/>
        <v>16.808540540540555</v>
      </c>
      <c r="S27">
        <f t="shared" si="13"/>
        <v>21.069693693693686</v>
      </c>
      <c r="T27">
        <f t="shared" si="13"/>
        <v>17.611725225225236</v>
      </c>
      <c r="U27">
        <f t="shared" si="13"/>
        <v>17.21515315315316</v>
      </c>
      <c r="V27">
        <f t="shared" si="13"/>
        <v>19.07050000000001</v>
      </c>
    </row>
    <row r="28" spans="1:22" x14ac:dyDescent="0.2">
      <c r="A28" s="8"/>
      <c r="B28" s="4" t="s">
        <v>18</v>
      </c>
      <c r="C28" s="1">
        <f>SLOPE(C23:C25,$B$23:$B$25)</f>
        <v>6.4309309309309331E-4</v>
      </c>
      <c r="D28" s="1">
        <f t="shared" ref="D28:V28" si="14">SLOPE(D23:D25,$B$23:$B$25)</f>
        <v>2.645645645645646E-4</v>
      </c>
      <c r="E28" s="1">
        <f t="shared" si="14"/>
        <v>2.1561561561561534E-4</v>
      </c>
      <c r="F28" s="1">
        <f t="shared" si="14"/>
        <v>2.8918918918918941E-4</v>
      </c>
      <c r="G28" s="1">
        <f t="shared" si="14"/>
        <v>1.5315315315315298E-4</v>
      </c>
      <c r="H28" s="1">
        <f t="shared" si="14"/>
        <v>1.5975975975975976E-4</v>
      </c>
      <c r="I28" s="1">
        <f t="shared" si="14"/>
        <v>1.758258258258257E-4</v>
      </c>
      <c r="J28" s="1">
        <f t="shared" si="14"/>
        <v>1.7462462462462474E-4</v>
      </c>
      <c r="K28" s="1">
        <f t="shared" si="14"/>
        <v>1.602102102102102E-4</v>
      </c>
      <c r="L28" s="1">
        <f t="shared" si="14"/>
        <v>1.5285285285285277E-4</v>
      </c>
      <c r="M28" s="1">
        <f t="shared" si="14"/>
        <v>1.7102102102102109E-4</v>
      </c>
      <c r="N28" s="1">
        <f t="shared" si="14"/>
        <v>1.2477477477477477E-4</v>
      </c>
      <c r="O28" s="1">
        <f t="shared" si="14"/>
        <v>1.8213213213213219E-4</v>
      </c>
      <c r="P28" s="1">
        <f t="shared" si="14"/>
        <v>1.2882882882882894E-4</v>
      </c>
      <c r="Q28" s="1">
        <f t="shared" si="14"/>
        <v>1.121621621621621E-4</v>
      </c>
      <c r="R28" s="1">
        <f t="shared" si="14"/>
        <v>1.4984984984984999E-4</v>
      </c>
      <c r="S28" s="1">
        <f t="shared" si="14"/>
        <v>1.9249249249249243E-4</v>
      </c>
      <c r="T28" s="1">
        <f t="shared" si="14"/>
        <v>1.5780780780780791E-4</v>
      </c>
      <c r="U28" s="1">
        <f t="shared" si="14"/>
        <v>1.5375375375375382E-4</v>
      </c>
      <c r="V28" s="1">
        <f t="shared" si="14"/>
        <v>1.7222222222222232E-4</v>
      </c>
    </row>
    <row r="29" spans="1:22" x14ac:dyDescent="0.2">
      <c r="A29" s="8"/>
      <c r="B29" s="4" t="s">
        <v>19</v>
      </c>
      <c r="C29" s="1">
        <f>INTERCEPT(C23:C25,$B$23:$B$25)</f>
        <v>1.783722222222222</v>
      </c>
      <c r="D29" s="1">
        <f t="shared" ref="D29:V29" si="15">INTERCEPT(D23:D25,$B$23:$B$25)</f>
        <v>1.8314444444444444</v>
      </c>
      <c r="E29" s="1">
        <f t="shared" si="15"/>
        <v>1.8035555555555558</v>
      </c>
      <c r="F29" s="1">
        <f t="shared" si="15"/>
        <v>1.7936666666666667</v>
      </c>
      <c r="G29" s="1">
        <f t="shared" si="15"/>
        <v>1.888333333333333</v>
      </c>
      <c r="H29" s="1">
        <f t="shared" si="15"/>
        <v>1.8152222222222221</v>
      </c>
      <c r="I29" s="1">
        <f t="shared" si="15"/>
        <v>1.8242777777777777</v>
      </c>
      <c r="J29" s="1">
        <f t="shared" si="15"/>
        <v>1.8133888888888889</v>
      </c>
      <c r="K29" s="1">
        <f t="shared" si="15"/>
        <v>1.8147222222222221</v>
      </c>
      <c r="L29" s="1">
        <f t="shared" si="15"/>
        <v>1.8354444444444447</v>
      </c>
      <c r="M29" s="1">
        <f t="shared" si="15"/>
        <v>1.8273888888888892</v>
      </c>
      <c r="N29" s="1">
        <f t="shared" si="15"/>
        <v>1.8315000000000003</v>
      </c>
      <c r="O29" s="1">
        <f t="shared" si="15"/>
        <v>1.8012777777777778</v>
      </c>
      <c r="P29" s="1">
        <f t="shared" si="15"/>
        <v>1.8539999999999999</v>
      </c>
      <c r="Q29" s="1">
        <f t="shared" si="15"/>
        <v>1.8341666666666665</v>
      </c>
      <c r="R29" s="1">
        <f t="shared" si="15"/>
        <v>1.8235555555555558</v>
      </c>
      <c r="S29" s="1">
        <f t="shared" si="15"/>
        <v>1.8204444444444443</v>
      </c>
      <c r="T29" s="1">
        <f t="shared" si="15"/>
        <v>1.8309444444444445</v>
      </c>
      <c r="U29" s="1">
        <f t="shared" si="15"/>
        <v>1.8397777777777777</v>
      </c>
      <c r="V29" s="1">
        <f t="shared" si="15"/>
        <v>1.8482777777777779</v>
      </c>
    </row>
    <row r="30" spans="1:22" x14ac:dyDescent="0.2">
      <c r="A30" s="8" t="s">
        <v>12</v>
      </c>
      <c r="B30" s="3">
        <v>10</v>
      </c>
      <c r="C30">
        <v>9.6000000000000002E-2</v>
      </c>
      <c r="D30">
        <v>5.6000000000000001E-2</v>
      </c>
      <c r="E30">
        <v>4.4999999999999998E-2</v>
      </c>
      <c r="F30">
        <v>0.04</v>
      </c>
      <c r="G30">
        <v>3.7999999999999999E-2</v>
      </c>
      <c r="H30">
        <v>5.2999999999999999E-2</v>
      </c>
      <c r="I30">
        <v>4.1000000000000002E-2</v>
      </c>
      <c r="J30">
        <v>5.0999999999999997E-2</v>
      </c>
      <c r="K30">
        <v>4.8000000000000001E-2</v>
      </c>
      <c r="L30">
        <v>4.8000000000000001E-2</v>
      </c>
      <c r="M30">
        <v>5.5E-2</v>
      </c>
      <c r="N30">
        <v>5.5E-2</v>
      </c>
      <c r="O30">
        <v>5.7000000000000002E-2</v>
      </c>
      <c r="P30">
        <v>6.3E-2</v>
      </c>
      <c r="Q30">
        <v>6.6000000000000003E-2</v>
      </c>
      <c r="R30">
        <v>6.6000000000000003E-2</v>
      </c>
      <c r="S30">
        <v>6.8000000000000005E-2</v>
      </c>
      <c r="T30">
        <v>7.3999999999999996E-2</v>
      </c>
      <c r="U30">
        <v>7.2999999999999995E-2</v>
      </c>
      <c r="V30">
        <v>0.08</v>
      </c>
    </row>
    <row r="31" spans="1:22" x14ac:dyDescent="0.2">
      <c r="A31" s="8"/>
      <c r="B31" s="3">
        <v>100</v>
      </c>
      <c r="C31">
        <v>0.34899999999999998</v>
      </c>
      <c r="D31">
        <v>0.42699999999999999</v>
      </c>
      <c r="E31">
        <v>0.16900000000000001</v>
      </c>
      <c r="F31">
        <v>0.26500000000000001</v>
      </c>
      <c r="G31">
        <v>0.193</v>
      </c>
      <c r="H31">
        <v>0.20699999999999999</v>
      </c>
      <c r="I31">
        <v>0.16800000000000001</v>
      </c>
      <c r="J31">
        <v>0.113</v>
      </c>
      <c r="K31">
        <v>0.16600000000000001</v>
      </c>
      <c r="L31">
        <v>0.17299999999999999</v>
      </c>
      <c r="M31">
        <v>0.13800000000000001</v>
      </c>
      <c r="N31">
        <v>0.17499999999999999</v>
      </c>
      <c r="O31">
        <v>0.184</v>
      </c>
      <c r="P31">
        <v>0.246</v>
      </c>
      <c r="Q31">
        <v>0.222</v>
      </c>
      <c r="R31">
        <v>0.19900000000000001</v>
      </c>
      <c r="S31">
        <v>0.217</v>
      </c>
      <c r="T31">
        <v>0.28999999999999998</v>
      </c>
      <c r="U31">
        <v>0.127</v>
      </c>
      <c r="V31">
        <v>0.19800000000000001</v>
      </c>
    </row>
    <row r="32" spans="1:22" x14ac:dyDescent="0.2">
      <c r="A32" s="8"/>
      <c r="B32" s="3">
        <v>1000</v>
      </c>
      <c r="C32">
        <v>17.57</v>
      </c>
      <c r="D32">
        <v>16.28</v>
      </c>
      <c r="E32">
        <v>10.792999999999999</v>
      </c>
      <c r="F32">
        <v>7.7030000000000003</v>
      </c>
      <c r="G32">
        <v>4.78</v>
      </c>
      <c r="H32">
        <v>7.7160000000000002</v>
      </c>
      <c r="I32">
        <v>6.0110000000000001</v>
      </c>
      <c r="J32">
        <v>2.0089999999999999</v>
      </c>
      <c r="K32">
        <v>5.8339999999999996</v>
      </c>
      <c r="L32">
        <v>10.314</v>
      </c>
      <c r="M32">
        <v>0</v>
      </c>
      <c r="N32">
        <v>9.2289999999999992</v>
      </c>
      <c r="O32">
        <v>4.6609999999999996</v>
      </c>
      <c r="P32">
        <v>9.8260000000000005</v>
      </c>
      <c r="Q32">
        <v>4.4779999999999998</v>
      </c>
      <c r="R32">
        <v>7.282</v>
      </c>
      <c r="S32">
        <v>6.7380000000000004</v>
      </c>
      <c r="T32">
        <v>0</v>
      </c>
      <c r="U32">
        <v>10.263999999999999</v>
      </c>
      <c r="V32">
        <v>5.5739999999999998</v>
      </c>
    </row>
    <row r="33" spans="1:22" x14ac:dyDescent="0.2">
      <c r="A33" s="8"/>
      <c r="B33" s="3">
        <v>10000</v>
      </c>
      <c r="C33">
        <f>$B$33*C35+C36</f>
        <v>181.77274324324324</v>
      </c>
      <c r="D33">
        <f t="shared" ref="D33:V33" si="16">$B$33*D35+D36</f>
        <v>168.19151801801803</v>
      </c>
      <c r="E33">
        <f t="shared" si="16"/>
        <v>111.9182972972973</v>
      </c>
      <c r="F33">
        <f t="shared" si="16"/>
        <v>79.255306306306323</v>
      </c>
      <c r="G33">
        <f t="shared" si="16"/>
        <v>48.994698198198201</v>
      </c>
      <c r="H33">
        <f t="shared" si="16"/>
        <v>79.552626126126142</v>
      </c>
      <c r="I33">
        <f t="shared" si="16"/>
        <v>61.948509009009008</v>
      </c>
      <c r="J33">
        <f t="shared" si="16"/>
        <v>20.273522522522519</v>
      </c>
      <c r="K33">
        <f t="shared" si="16"/>
        <v>60.067837837837835</v>
      </c>
      <c r="L33">
        <f t="shared" si="16"/>
        <v>106.87800450450449</v>
      </c>
      <c r="M33">
        <f t="shared" si="16"/>
        <v>-0.85239639639639631</v>
      </c>
      <c r="N33">
        <f t="shared" si="16"/>
        <v>95.488216216216216</v>
      </c>
      <c r="O33">
        <f t="shared" si="16"/>
        <v>47.683040540540532</v>
      </c>
      <c r="P33">
        <f t="shared" si="16"/>
        <v>101.4019009009009</v>
      </c>
      <c r="Q33">
        <f t="shared" si="16"/>
        <v>45.56855855855855</v>
      </c>
      <c r="R33">
        <f t="shared" si="16"/>
        <v>74.976355855855843</v>
      </c>
      <c r="S33">
        <f t="shared" si="16"/>
        <v>69.205878378378401</v>
      </c>
      <c r="T33">
        <f t="shared" si="16"/>
        <v>-1.5646396396396394</v>
      </c>
      <c r="U33">
        <f t="shared" si="16"/>
        <v>106.4032027027027</v>
      </c>
      <c r="V33">
        <f t="shared" si="16"/>
        <v>57.046990990990984</v>
      </c>
    </row>
    <row r="34" spans="1:22" x14ac:dyDescent="0.2">
      <c r="A34" s="8"/>
      <c r="B34" s="5">
        <v>100000</v>
      </c>
      <c r="C34">
        <f>$B$34*C35+C36</f>
        <v>1824.4619324324326</v>
      </c>
      <c r="D34">
        <f t="shared" ref="D34:V34" si="17">$B$34*D35+D36</f>
        <v>1687.8536801801802</v>
      </c>
      <c r="E34">
        <f t="shared" si="17"/>
        <v>1123.5939729729728</v>
      </c>
      <c r="F34">
        <f t="shared" si="17"/>
        <v>795.01206306306324</v>
      </c>
      <c r="G34">
        <f t="shared" si="17"/>
        <v>491.278481981982</v>
      </c>
      <c r="H34">
        <f t="shared" si="17"/>
        <v>798.18776126126136</v>
      </c>
      <c r="I34">
        <f t="shared" si="17"/>
        <v>621.5295900900901</v>
      </c>
      <c r="J34">
        <f t="shared" si="17"/>
        <v>202.97622522522519</v>
      </c>
      <c r="K34">
        <f t="shared" si="17"/>
        <v>602.60837837837835</v>
      </c>
      <c r="L34">
        <f t="shared" si="17"/>
        <v>1072.918545045045</v>
      </c>
      <c r="M34">
        <f t="shared" si="17"/>
        <v>-9.4199639639639638</v>
      </c>
      <c r="N34">
        <f t="shared" si="17"/>
        <v>958.43416216216212</v>
      </c>
      <c r="O34">
        <f t="shared" si="17"/>
        <v>478.04790540540534</v>
      </c>
      <c r="P34">
        <f t="shared" si="17"/>
        <v>1017.510009009009</v>
      </c>
      <c r="Q34">
        <f t="shared" si="17"/>
        <v>456.59558558558552</v>
      </c>
      <c r="R34">
        <f t="shared" si="17"/>
        <v>752.17905855855849</v>
      </c>
      <c r="S34">
        <f t="shared" si="17"/>
        <v>694.11128378378396</v>
      </c>
      <c r="T34">
        <f t="shared" si="17"/>
        <v>-17.321396396396395</v>
      </c>
      <c r="U34">
        <f t="shared" si="17"/>
        <v>1068.227527027027</v>
      </c>
      <c r="V34">
        <f t="shared" si="17"/>
        <v>571.96590990990978</v>
      </c>
    </row>
    <row r="35" spans="1:22" x14ac:dyDescent="0.2">
      <c r="A35" s="8"/>
      <c r="B35" s="4" t="s">
        <v>18</v>
      </c>
      <c r="C35" s="1">
        <f>SLOPE(C30:C32,$B$30:$B$32)</f>
        <v>1.8252102102102104E-2</v>
      </c>
      <c r="D35" s="1">
        <f t="shared" ref="D35:V35" si="18">SLOPE(D30:D32,$B$30:$B$32)</f>
        <v>1.6885135135135135E-2</v>
      </c>
      <c r="E35" s="1">
        <f t="shared" si="18"/>
        <v>1.124084084084084E-2</v>
      </c>
      <c r="F35" s="1">
        <f t="shared" si="18"/>
        <v>7.9528528528528541E-3</v>
      </c>
      <c r="G35" s="1">
        <f t="shared" si="18"/>
        <v>4.9142642642642639E-3</v>
      </c>
      <c r="H35" s="1">
        <f t="shared" si="18"/>
        <v>7.9848348348348364E-3</v>
      </c>
      <c r="I35" s="1">
        <f t="shared" si="18"/>
        <v>6.2175675675675678E-3</v>
      </c>
      <c r="J35" s="1">
        <f t="shared" si="18"/>
        <v>2.0300300300300296E-3</v>
      </c>
      <c r="K35" s="1">
        <f t="shared" si="18"/>
        <v>6.028228228228228E-3</v>
      </c>
      <c r="L35" s="1">
        <f t="shared" si="18"/>
        <v>1.0733783783783783E-2</v>
      </c>
      <c r="M35" s="1">
        <f t="shared" si="18"/>
        <v>-9.5195195195195198E-5</v>
      </c>
      <c r="N35" s="1">
        <f t="shared" si="18"/>
        <v>9.5882882882882877E-3</v>
      </c>
      <c r="O35" s="1">
        <f t="shared" si="18"/>
        <v>4.7818318318318311E-3</v>
      </c>
      <c r="P35" s="1">
        <f t="shared" si="18"/>
        <v>1.0178978978978979E-2</v>
      </c>
      <c r="Q35" s="1">
        <f t="shared" si="18"/>
        <v>4.5669669669669661E-3</v>
      </c>
      <c r="R35" s="1">
        <f t="shared" si="18"/>
        <v>7.5244744744744742E-3</v>
      </c>
      <c r="S35" s="1">
        <f t="shared" si="18"/>
        <v>6.9433933933933951E-3</v>
      </c>
      <c r="T35" s="1">
        <f t="shared" si="18"/>
        <v>-1.7507507507507505E-4</v>
      </c>
      <c r="U35" s="1">
        <f t="shared" si="18"/>
        <v>1.0686936936936937E-2</v>
      </c>
      <c r="V35" s="1">
        <f t="shared" si="18"/>
        <v>5.7213213213213208E-3</v>
      </c>
    </row>
    <row r="36" spans="1:22" x14ac:dyDescent="0.2">
      <c r="A36" s="8"/>
      <c r="B36" s="4" t="s">
        <v>19</v>
      </c>
      <c r="C36" s="1">
        <f>INTERCEPT(C30:C32,$B$30:$B$32)</f>
        <v>-0.74827777777777893</v>
      </c>
      <c r="D36" s="1">
        <f t="shared" ref="D36:V36" si="19">INTERCEPT(D30:D32,$B$30:$B$32)</f>
        <v>-0.65983333333333238</v>
      </c>
      <c r="E36" s="1">
        <f t="shared" si="19"/>
        <v>-0.49011111111111072</v>
      </c>
      <c r="F36" s="1">
        <f t="shared" si="19"/>
        <v>-0.27322222222222203</v>
      </c>
      <c r="G36" s="1">
        <f t="shared" si="19"/>
        <v>-0.14794444444444421</v>
      </c>
      <c r="H36" s="1">
        <f t="shared" si="19"/>
        <v>-0.29572222222222289</v>
      </c>
      <c r="I36" s="1">
        <f t="shared" si="19"/>
        <v>-0.22716666666666674</v>
      </c>
      <c r="J36" s="1">
        <f t="shared" si="19"/>
        <v>-2.6777777777777567E-2</v>
      </c>
      <c r="K36" s="1">
        <f t="shared" si="19"/>
        <v>-0.21444444444444422</v>
      </c>
      <c r="L36" s="1">
        <f t="shared" si="19"/>
        <v>-0.45983333333333309</v>
      </c>
      <c r="M36" s="1">
        <f t="shared" si="19"/>
        <v>9.9555555555555564E-2</v>
      </c>
      <c r="N36" s="1">
        <f t="shared" si="19"/>
        <v>-0.39466666666666628</v>
      </c>
      <c r="O36" s="1">
        <f t="shared" si="19"/>
        <v>-0.13527777777777783</v>
      </c>
      <c r="P36" s="1">
        <f t="shared" si="19"/>
        <v>-0.38788888888888895</v>
      </c>
      <c r="Q36" s="1">
        <f t="shared" si="19"/>
        <v>-0.10111111111111071</v>
      </c>
      <c r="R36" s="1">
        <f t="shared" si="19"/>
        <v>-0.26838888888888857</v>
      </c>
      <c r="S36" s="1">
        <f t="shared" si="19"/>
        <v>-0.22805555555555612</v>
      </c>
      <c r="T36" s="1">
        <f t="shared" si="19"/>
        <v>0.18611111111111112</v>
      </c>
      <c r="U36" s="1">
        <f t="shared" si="19"/>
        <v>-0.46616666666666706</v>
      </c>
      <c r="V36" s="1">
        <f t="shared" si="19"/>
        <v>-0.16622222222222183</v>
      </c>
    </row>
    <row r="37" spans="1:22" x14ac:dyDescent="0.2">
      <c r="A37" s="8" t="s">
        <v>14</v>
      </c>
      <c r="B37" s="3">
        <v>10</v>
      </c>
      <c r="C37">
        <v>3.5750000000000002</v>
      </c>
      <c r="D37">
        <v>3.5880000000000001</v>
      </c>
      <c r="E37">
        <v>3.4980000000000002</v>
      </c>
      <c r="F37">
        <v>3.4969999999999999</v>
      </c>
      <c r="G37">
        <v>3.5379999999999998</v>
      </c>
      <c r="H37">
        <v>3.64</v>
      </c>
      <c r="I37">
        <v>4.7610000000000001</v>
      </c>
      <c r="J37">
        <v>3.637</v>
      </c>
      <c r="K37">
        <v>4.843</v>
      </c>
      <c r="L37">
        <v>4.8220000000000001</v>
      </c>
      <c r="M37">
        <v>4.8780000000000001</v>
      </c>
      <c r="N37">
        <v>4.8360000000000003</v>
      </c>
      <c r="O37">
        <v>4.2640000000000002</v>
      </c>
      <c r="P37">
        <v>4.8410000000000002</v>
      </c>
      <c r="Q37">
        <v>4.8780000000000001</v>
      </c>
      <c r="R37">
        <v>4.7969999999999997</v>
      </c>
      <c r="S37">
        <v>4.9009999999999998</v>
      </c>
      <c r="T37">
        <v>4.7069999999999999</v>
      </c>
      <c r="U37">
        <v>4.8879999999999999</v>
      </c>
      <c r="V37">
        <v>4.9059999999999997</v>
      </c>
    </row>
    <row r="38" spans="1:22" x14ac:dyDescent="0.2">
      <c r="A38" s="8"/>
      <c r="B38" s="3">
        <v>100</v>
      </c>
      <c r="C38">
        <v>5.694</v>
      </c>
      <c r="D38">
        <v>4.9340000000000002</v>
      </c>
      <c r="E38">
        <v>4.3739999999999997</v>
      </c>
      <c r="F38">
        <v>4.3600000000000003</v>
      </c>
      <c r="G38">
        <v>4.6360000000000001</v>
      </c>
      <c r="H38">
        <v>4.2149999999999999</v>
      </c>
      <c r="I38">
        <v>5.3689999999999998</v>
      </c>
      <c r="J38">
        <v>5.3010000000000002</v>
      </c>
      <c r="K38">
        <v>5.3719999999999999</v>
      </c>
      <c r="L38">
        <v>5.4509999999999996</v>
      </c>
      <c r="M38">
        <v>5.1539999999999999</v>
      </c>
      <c r="N38">
        <v>5.444</v>
      </c>
      <c r="O38">
        <v>5.4</v>
      </c>
      <c r="P38">
        <v>5.56</v>
      </c>
      <c r="Q38">
        <v>5.5339999999999998</v>
      </c>
      <c r="R38">
        <v>5.5860000000000003</v>
      </c>
      <c r="S38">
        <v>5.883</v>
      </c>
      <c r="T38">
        <v>6.2350000000000003</v>
      </c>
      <c r="U38">
        <v>6.2859999999999996</v>
      </c>
      <c r="V38">
        <v>6.5289999999999999</v>
      </c>
    </row>
    <row r="39" spans="1:22" x14ac:dyDescent="0.2">
      <c r="A39" s="8"/>
      <c r="B39" s="3">
        <v>1000</v>
      </c>
      <c r="C39">
        <v>102.256</v>
      </c>
      <c r="D39">
        <v>61.314</v>
      </c>
      <c r="E39">
        <v>43.914000000000001</v>
      </c>
      <c r="F39">
        <v>35.088999999999999</v>
      </c>
      <c r="G39">
        <v>28.029</v>
      </c>
      <c r="H39">
        <v>29.495000000000001</v>
      </c>
      <c r="I39">
        <v>26.401</v>
      </c>
      <c r="J39">
        <v>20.224</v>
      </c>
      <c r="K39">
        <v>26.52</v>
      </c>
      <c r="L39">
        <v>31.33</v>
      </c>
      <c r="M39">
        <v>19.643000000000001</v>
      </c>
      <c r="N39">
        <v>30.920999999999999</v>
      </c>
      <c r="O39">
        <v>25.870999999999999</v>
      </c>
      <c r="P39">
        <v>30.306999999999999</v>
      </c>
      <c r="Q39">
        <v>24.385000000000002</v>
      </c>
      <c r="R39">
        <v>27.283000000000001</v>
      </c>
      <c r="S39">
        <v>27.405000000000001</v>
      </c>
      <c r="T39">
        <v>20.38</v>
      </c>
      <c r="U39">
        <v>31.427</v>
      </c>
      <c r="V39">
        <v>26.812999999999999</v>
      </c>
    </row>
    <row r="40" spans="1:22" x14ac:dyDescent="0.2">
      <c r="A40" s="8"/>
      <c r="B40" s="3">
        <v>10000</v>
      </c>
      <c r="C40">
        <f>$B$40*C42+C43</f>
        <v>1026.7948648648648</v>
      </c>
      <c r="D40">
        <f t="shared" ref="D40:V40" si="20">$B$40*D42+D43</f>
        <v>601.7206666666666</v>
      </c>
      <c r="E40">
        <f t="shared" si="20"/>
        <v>422.53751351351366</v>
      </c>
      <c r="F40">
        <f t="shared" si="20"/>
        <v>330.33404954954949</v>
      </c>
      <c r="G40">
        <f t="shared" si="20"/>
        <v>255.19335585585586</v>
      </c>
      <c r="H40">
        <f t="shared" si="20"/>
        <v>271.65027027027031</v>
      </c>
      <c r="I40">
        <f t="shared" si="20"/>
        <v>228.57148648648649</v>
      </c>
      <c r="J40">
        <f t="shared" si="20"/>
        <v>170.38984234234238</v>
      </c>
      <c r="K40">
        <f t="shared" si="20"/>
        <v>229.35667567567569</v>
      </c>
      <c r="L40">
        <f t="shared" si="20"/>
        <v>279.44311261261259</v>
      </c>
      <c r="M40">
        <f t="shared" si="20"/>
        <v>158.14016666666669</v>
      </c>
      <c r="N40">
        <f t="shared" si="20"/>
        <v>275.11876126126123</v>
      </c>
      <c r="O40">
        <f t="shared" si="20"/>
        <v>225.61509459459458</v>
      </c>
      <c r="P40">
        <f t="shared" si="20"/>
        <v>268.20764414414407</v>
      </c>
      <c r="Q40">
        <f t="shared" si="20"/>
        <v>206.19585135135137</v>
      </c>
      <c r="R40">
        <f t="shared" si="20"/>
        <v>236.72756306306306</v>
      </c>
      <c r="S40">
        <f t="shared" si="20"/>
        <v>236.24688288288291</v>
      </c>
      <c r="T40">
        <f t="shared" si="20"/>
        <v>162.44862612612613</v>
      </c>
      <c r="U40">
        <f t="shared" si="20"/>
        <v>276.75375225225224</v>
      </c>
      <c r="V40">
        <f t="shared" si="20"/>
        <v>227.44338738738742</v>
      </c>
    </row>
    <row r="41" spans="1:22" x14ac:dyDescent="0.2">
      <c r="A41" s="8"/>
      <c r="B41" s="5">
        <v>100000</v>
      </c>
      <c r="C41">
        <f>$B$41*C42+C43</f>
        <v>10275.578648648649</v>
      </c>
      <c r="D41">
        <f t="shared" ref="D41:V41" si="21">$B$41*D42+D43</f>
        <v>6007.7206666666661</v>
      </c>
      <c r="E41">
        <f t="shared" si="21"/>
        <v>4210.1591351351362</v>
      </c>
      <c r="F41">
        <f t="shared" si="21"/>
        <v>3283.7799954954949</v>
      </c>
      <c r="G41">
        <f t="shared" si="21"/>
        <v>2527.3960585585583</v>
      </c>
      <c r="H41">
        <f t="shared" si="21"/>
        <v>2694.0827027027026</v>
      </c>
      <c r="I41">
        <f t="shared" si="21"/>
        <v>2250.949864864865</v>
      </c>
      <c r="J41">
        <f t="shared" si="21"/>
        <v>1671.9709234234235</v>
      </c>
      <c r="K41">
        <f t="shared" si="21"/>
        <v>2258.4377567567572</v>
      </c>
      <c r="L41">
        <f t="shared" si="21"/>
        <v>2761.4566261261261</v>
      </c>
      <c r="M41">
        <f t="shared" si="21"/>
        <v>1543.6401666666668</v>
      </c>
      <c r="N41">
        <f t="shared" si="21"/>
        <v>2717.9701126126129</v>
      </c>
      <c r="O41">
        <f t="shared" si="21"/>
        <v>2223.4664459459455</v>
      </c>
      <c r="P41">
        <f t="shared" si="21"/>
        <v>2648.0049414414411</v>
      </c>
      <c r="Q41">
        <f t="shared" si="21"/>
        <v>2024.8580135135135</v>
      </c>
      <c r="R41">
        <f t="shared" si="21"/>
        <v>2331.7951306306309</v>
      </c>
      <c r="S41">
        <f t="shared" si="21"/>
        <v>2325.1928288288291</v>
      </c>
      <c r="T41">
        <f t="shared" si="21"/>
        <v>1583.0837612612613</v>
      </c>
      <c r="U41">
        <f t="shared" si="21"/>
        <v>2730.5240225225225</v>
      </c>
      <c r="V41">
        <f t="shared" si="21"/>
        <v>2233.9298738738739</v>
      </c>
    </row>
    <row r="42" spans="1:22" x14ac:dyDescent="0.2">
      <c r="A42" s="8"/>
      <c r="B42" s="4" t="s">
        <v>18</v>
      </c>
      <c r="C42" s="1">
        <f>SLOPE(C37:C39,$B$37:$B$39)</f>
        <v>0.10276426426426426</v>
      </c>
      <c r="D42" s="1">
        <f t="shared" ref="D42:V42" si="22">SLOPE(D37:D39,$B$37:$B$39)</f>
        <v>6.0066666666666664E-2</v>
      </c>
      <c r="E42" s="1">
        <f t="shared" si="22"/>
        <v>4.2084684684684695E-2</v>
      </c>
      <c r="F42" s="1">
        <f t="shared" si="22"/>
        <v>3.281606606606606E-2</v>
      </c>
      <c r="G42" s="1">
        <f t="shared" si="22"/>
        <v>2.5246696696696696E-2</v>
      </c>
      <c r="H42" s="1">
        <f t="shared" si="22"/>
        <v>2.6915915915915918E-2</v>
      </c>
      <c r="I42" s="1">
        <f t="shared" si="22"/>
        <v>2.2470870870870872E-2</v>
      </c>
      <c r="J42" s="1">
        <f t="shared" si="22"/>
        <v>1.6684234234234235E-2</v>
      </c>
      <c r="K42" s="1">
        <f t="shared" si="22"/>
        <v>2.2545345345345347E-2</v>
      </c>
      <c r="L42" s="1">
        <f t="shared" si="22"/>
        <v>2.7577927927927928E-2</v>
      </c>
      <c r="M42" s="1">
        <f t="shared" si="22"/>
        <v>1.5394444444444445E-2</v>
      </c>
      <c r="N42" s="1">
        <f t="shared" si="22"/>
        <v>2.7142792792792792E-2</v>
      </c>
      <c r="O42" s="1">
        <f t="shared" si="22"/>
        <v>2.2198348348348346E-2</v>
      </c>
      <c r="P42" s="1">
        <f t="shared" si="22"/>
        <v>2.6442192192192189E-2</v>
      </c>
      <c r="Q42" s="1">
        <f t="shared" si="22"/>
        <v>2.0207357357357358E-2</v>
      </c>
      <c r="R42" s="1">
        <f t="shared" si="22"/>
        <v>2.327852852852853E-2</v>
      </c>
      <c r="S42" s="1">
        <f t="shared" si="22"/>
        <v>2.3210510510510513E-2</v>
      </c>
      <c r="T42" s="1">
        <f t="shared" si="22"/>
        <v>1.5784834834834834E-2</v>
      </c>
      <c r="U42" s="1">
        <f t="shared" si="22"/>
        <v>2.7264114114114113E-2</v>
      </c>
      <c r="V42" s="1">
        <f t="shared" si="22"/>
        <v>2.2294294294294296E-2</v>
      </c>
    </row>
    <row r="43" spans="1:22" x14ac:dyDescent="0.2">
      <c r="A43" s="8"/>
      <c r="B43" s="4" t="s">
        <v>19</v>
      </c>
      <c r="C43" s="1">
        <f>INTERCEPT(C37:C39,$B$37:$B$39)</f>
        <v>-0.84777777777777175</v>
      </c>
      <c r="D43" s="1">
        <f t="shared" ref="D43:V43" si="23">INTERCEPT(D37:D39,$B$37:$B$39)</f>
        <v>1.054000000000002</v>
      </c>
      <c r="E43" s="1">
        <f t="shared" si="23"/>
        <v>1.6906666666666634</v>
      </c>
      <c r="F43" s="1">
        <f t="shared" si="23"/>
        <v>2.1733888888888906</v>
      </c>
      <c r="G43" s="1">
        <f t="shared" si="23"/>
        <v>2.7263888888888896</v>
      </c>
      <c r="H43" s="1">
        <f t="shared" si="23"/>
        <v>2.4911111111111115</v>
      </c>
      <c r="I43" s="1">
        <f t="shared" si="23"/>
        <v>3.8627777777777776</v>
      </c>
      <c r="J43" s="1">
        <f t="shared" si="23"/>
        <v>3.5474999999999994</v>
      </c>
      <c r="K43" s="1">
        <f t="shared" si="23"/>
        <v>3.9032222222222206</v>
      </c>
      <c r="L43" s="1">
        <f t="shared" si="23"/>
        <v>3.6638333333333311</v>
      </c>
      <c r="M43" s="1">
        <f t="shared" si="23"/>
        <v>4.1957222222222228</v>
      </c>
      <c r="N43" s="1">
        <f t="shared" si="23"/>
        <v>3.6908333333333339</v>
      </c>
      <c r="O43" s="1">
        <f t="shared" si="23"/>
        <v>3.6316111111111109</v>
      </c>
      <c r="P43" s="1">
        <f t="shared" si="23"/>
        <v>3.7857222222222227</v>
      </c>
      <c r="Q43" s="1">
        <f t="shared" si="23"/>
        <v>4.1222777777777759</v>
      </c>
      <c r="R43" s="1">
        <f t="shared" si="23"/>
        <v>3.9422777777777753</v>
      </c>
      <c r="S43" s="1">
        <f t="shared" si="23"/>
        <v>4.1417777777777776</v>
      </c>
      <c r="T43" s="1">
        <f t="shared" si="23"/>
        <v>4.6002777777777784</v>
      </c>
      <c r="U43" s="1">
        <f t="shared" si="23"/>
        <v>4.1126111111111108</v>
      </c>
      <c r="V43" s="1">
        <f t="shared" si="23"/>
        <v>4.500444444444442</v>
      </c>
    </row>
    <row r="44" spans="1:22" x14ac:dyDescent="0.2">
      <c r="A44" s="8" t="s">
        <v>20</v>
      </c>
      <c r="B44" s="3">
        <v>10</v>
      </c>
      <c r="C44">
        <f>SUM(C2,C9,C16,C23,C30)</f>
        <v>3.5720000000000001</v>
      </c>
      <c r="D44">
        <f>SUM(D2,D9,D16,D23,D30)</f>
        <v>3.5840000000000001</v>
      </c>
      <c r="E44">
        <f t="shared" ref="E44:V44" si="24">SUM(E2,E9,E16,E23,E30)</f>
        <v>3.4939999999999998</v>
      </c>
      <c r="F44">
        <f t="shared" si="24"/>
        <v>3.4930000000000003</v>
      </c>
      <c r="G44">
        <f t="shared" si="24"/>
        <v>3.5339999999999994</v>
      </c>
      <c r="H44">
        <f t="shared" si="24"/>
        <v>3.6379999999999999</v>
      </c>
      <c r="I44">
        <f t="shared" si="24"/>
        <v>4.7580000000000009</v>
      </c>
      <c r="J44">
        <f t="shared" si="24"/>
        <v>3.6339999999999999</v>
      </c>
      <c r="K44">
        <f t="shared" si="24"/>
        <v>4.8390000000000004</v>
      </c>
      <c r="L44">
        <f t="shared" si="24"/>
        <v>4.8179999999999996</v>
      </c>
      <c r="M44">
        <f t="shared" si="24"/>
        <v>4.8759999999999994</v>
      </c>
      <c r="N44">
        <f t="shared" si="24"/>
        <v>4.8319999999999999</v>
      </c>
      <c r="O44">
        <f t="shared" si="24"/>
        <v>4.2610000000000001</v>
      </c>
      <c r="P44">
        <f t="shared" si="24"/>
        <v>4.8369999999999997</v>
      </c>
      <c r="Q44">
        <f t="shared" si="24"/>
        <v>4.8730000000000002</v>
      </c>
      <c r="R44">
        <f t="shared" si="24"/>
        <v>4.7949999999999999</v>
      </c>
      <c r="S44">
        <f t="shared" si="24"/>
        <v>4.8969999999999994</v>
      </c>
      <c r="T44">
        <f t="shared" si="24"/>
        <v>4.7039999999999997</v>
      </c>
      <c r="U44">
        <f t="shared" si="24"/>
        <v>4.8840000000000003</v>
      </c>
      <c r="V44">
        <f t="shared" si="24"/>
        <v>4.902000000000001</v>
      </c>
    </row>
    <row r="45" spans="1:22" x14ac:dyDescent="0.2">
      <c r="A45" s="8"/>
      <c r="B45" s="3">
        <v>100</v>
      </c>
      <c r="C45">
        <f t="shared" ref="C45:R48" si="25">SUM(C3,C10,C17,C24,C31)</f>
        <v>5.6890000000000001</v>
      </c>
      <c r="D45">
        <f t="shared" si="25"/>
        <v>4.9309999999999992</v>
      </c>
      <c r="E45">
        <f t="shared" si="25"/>
        <v>4.37</v>
      </c>
      <c r="F45">
        <f t="shared" si="25"/>
        <v>4.3559999999999999</v>
      </c>
      <c r="G45">
        <f t="shared" si="25"/>
        <v>4.6319999999999997</v>
      </c>
      <c r="H45">
        <f t="shared" si="25"/>
        <v>4.2109999999999994</v>
      </c>
      <c r="I45">
        <f t="shared" si="25"/>
        <v>5.3659999999999997</v>
      </c>
      <c r="J45">
        <f t="shared" si="25"/>
        <v>5.2970000000000006</v>
      </c>
      <c r="K45">
        <f t="shared" si="25"/>
        <v>5.3689999999999998</v>
      </c>
      <c r="L45">
        <f t="shared" si="25"/>
        <v>5.447000000000001</v>
      </c>
      <c r="M45">
        <f t="shared" si="25"/>
        <v>5.1499999999999995</v>
      </c>
      <c r="N45">
        <f t="shared" si="25"/>
        <v>5.4409999999999998</v>
      </c>
      <c r="O45">
        <f t="shared" si="25"/>
        <v>5.3959999999999999</v>
      </c>
      <c r="P45">
        <f t="shared" si="25"/>
        <v>5.5570000000000004</v>
      </c>
      <c r="Q45">
        <f t="shared" si="25"/>
        <v>5.53</v>
      </c>
      <c r="R45">
        <f t="shared" si="25"/>
        <v>5.5820000000000007</v>
      </c>
      <c r="S45">
        <f t="shared" ref="S45:V45" si="26">SUM(S3,S10,S17,S24,S31)</f>
        <v>5.88</v>
      </c>
      <c r="T45">
        <f t="shared" si="26"/>
        <v>6.2309999999999999</v>
      </c>
      <c r="U45">
        <f t="shared" si="26"/>
        <v>6.2819999999999991</v>
      </c>
      <c r="V45">
        <f t="shared" si="26"/>
        <v>6.5260000000000007</v>
      </c>
    </row>
    <row r="46" spans="1:22" x14ac:dyDescent="0.2">
      <c r="A46" s="8"/>
      <c r="B46" s="3">
        <v>1000</v>
      </c>
      <c r="C46">
        <f t="shared" si="25"/>
        <v>102.25200000000001</v>
      </c>
      <c r="D46">
        <f t="shared" si="25"/>
        <v>61.31</v>
      </c>
      <c r="E46">
        <f t="shared" si="25"/>
        <v>43.91</v>
      </c>
      <c r="F46">
        <f t="shared" si="25"/>
        <v>35.085000000000001</v>
      </c>
      <c r="G46">
        <f t="shared" si="25"/>
        <v>28.025000000000002</v>
      </c>
      <c r="H46">
        <f t="shared" si="25"/>
        <v>29.490000000000002</v>
      </c>
      <c r="I46">
        <f t="shared" si="25"/>
        <v>26.396999999999998</v>
      </c>
      <c r="J46">
        <f t="shared" si="25"/>
        <v>20.218999999999998</v>
      </c>
      <c r="K46">
        <f t="shared" si="25"/>
        <v>26.515999999999998</v>
      </c>
      <c r="L46">
        <f t="shared" si="25"/>
        <v>31.326999999999998</v>
      </c>
      <c r="M46">
        <f t="shared" si="25"/>
        <v>19.638999999999996</v>
      </c>
      <c r="N46">
        <f t="shared" si="25"/>
        <v>30.916999999999998</v>
      </c>
      <c r="O46">
        <f t="shared" si="25"/>
        <v>25.868000000000002</v>
      </c>
      <c r="P46">
        <f t="shared" si="25"/>
        <v>30.302999999999997</v>
      </c>
      <c r="Q46">
        <f t="shared" si="25"/>
        <v>24.381999999999998</v>
      </c>
      <c r="R46">
        <f t="shared" si="25"/>
        <v>27.280000000000005</v>
      </c>
      <c r="S46">
        <f t="shared" ref="S46:V46" si="27">SUM(S4,S11,S18,S25,S32)</f>
        <v>27.400000000000002</v>
      </c>
      <c r="T46">
        <f t="shared" si="27"/>
        <v>20.376999999999999</v>
      </c>
      <c r="U46">
        <f t="shared" si="27"/>
        <v>31.421999999999997</v>
      </c>
      <c r="V46">
        <f t="shared" si="27"/>
        <v>26.810000000000002</v>
      </c>
    </row>
    <row r="47" spans="1:22" x14ac:dyDescent="0.2">
      <c r="A47" s="8"/>
      <c r="B47" s="3">
        <v>10000</v>
      </c>
      <c r="C47">
        <f t="shared" si="25"/>
        <v>1026.7894189189187</v>
      </c>
      <c r="D47">
        <f t="shared" si="25"/>
        <v>601.71266216216213</v>
      </c>
      <c r="E47">
        <f t="shared" si="25"/>
        <v>422.53351351351353</v>
      </c>
      <c r="F47">
        <f t="shared" si="25"/>
        <v>330.33004954954959</v>
      </c>
      <c r="G47">
        <f t="shared" si="25"/>
        <v>255.18935585585587</v>
      </c>
      <c r="H47">
        <f t="shared" si="25"/>
        <v>271.62491441441443</v>
      </c>
      <c r="I47">
        <f t="shared" si="25"/>
        <v>228.5580315315315</v>
      </c>
      <c r="J47">
        <f t="shared" si="25"/>
        <v>170.36993693693688</v>
      </c>
      <c r="K47">
        <f t="shared" si="25"/>
        <v>229.34867117117116</v>
      </c>
      <c r="L47">
        <f t="shared" si="25"/>
        <v>279.4495675675675</v>
      </c>
      <c r="M47">
        <f t="shared" si="25"/>
        <v>158.12526576576579</v>
      </c>
      <c r="N47">
        <f t="shared" si="25"/>
        <v>275.11075675675681</v>
      </c>
      <c r="O47">
        <f t="shared" si="25"/>
        <v>225.61609909909907</v>
      </c>
      <c r="P47">
        <f t="shared" si="25"/>
        <v>268.19963963963966</v>
      </c>
      <c r="Q47">
        <f t="shared" si="25"/>
        <v>206.20775675675677</v>
      </c>
      <c r="R47">
        <f t="shared" si="25"/>
        <v>236.72311711711714</v>
      </c>
      <c r="S47">
        <f t="shared" ref="S47:V47" si="28">SUM(S5,S12,S19,S26,S33)</f>
        <v>236.22842342342346</v>
      </c>
      <c r="T47">
        <f t="shared" si="28"/>
        <v>162.44963063063065</v>
      </c>
      <c r="U47">
        <f t="shared" si="28"/>
        <v>276.7392972972973</v>
      </c>
      <c r="V47">
        <f t="shared" si="28"/>
        <v>227.44583783783784</v>
      </c>
    </row>
    <row r="48" spans="1:22" x14ac:dyDescent="0.2">
      <c r="A48" s="8"/>
      <c r="B48" s="7">
        <v>100000</v>
      </c>
      <c r="C48">
        <f t="shared" si="25"/>
        <v>10275.559689189187</v>
      </c>
      <c r="D48">
        <f>SUM(D6,D13,D20,D27,D34)</f>
        <v>6007.672121621622</v>
      </c>
      <c r="E48">
        <f t="shared" ref="E48:V48" si="29">SUM(E6,E13,E20,E27,E34)</f>
        <v>4210.1551351351354</v>
      </c>
      <c r="F48">
        <f t="shared" si="29"/>
        <v>3283.7759954954959</v>
      </c>
      <c r="G48">
        <f t="shared" si="29"/>
        <v>2527.3920585585588</v>
      </c>
      <c r="H48">
        <f t="shared" si="29"/>
        <v>2693.854644144144</v>
      </c>
      <c r="I48">
        <f t="shared" si="29"/>
        <v>2250.8418153153152</v>
      </c>
      <c r="J48">
        <f t="shared" si="29"/>
        <v>1671.802369369369</v>
      </c>
      <c r="K48">
        <f t="shared" si="29"/>
        <v>2258.3892117117121</v>
      </c>
      <c r="L48">
        <f t="shared" si="29"/>
        <v>2761.5576756756755</v>
      </c>
      <c r="M48">
        <f t="shared" si="29"/>
        <v>1543.5171576576577</v>
      </c>
      <c r="N48">
        <f t="shared" si="29"/>
        <v>2717.9215675675678</v>
      </c>
      <c r="O48">
        <f t="shared" si="29"/>
        <v>2223.5079909909909</v>
      </c>
      <c r="P48">
        <f t="shared" si="29"/>
        <v>2647.956396396396</v>
      </c>
      <c r="Q48">
        <f t="shared" si="29"/>
        <v>2025.0185675675673</v>
      </c>
      <c r="R48">
        <f t="shared" si="29"/>
        <v>2331.7771711711716</v>
      </c>
      <c r="S48">
        <f t="shared" si="29"/>
        <v>2325.0392342342343</v>
      </c>
      <c r="T48">
        <f t="shared" si="29"/>
        <v>1583.1253063063061</v>
      </c>
      <c r="U48">
        <f t="shared" si="29"/>
        <v>2730.4149729729725</v>
      </c>
      <c r="V48">
        <f t="shared" si="29"/>
        <v>2233.9863783783785</v>
      </c>
    </row>
  </sheetData>
  <mergeCells count="7">
    <mergeCell ref="A44:A48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T2" workbookViewId="0">
      <selection activeCell="AM43" sqref="AM43"/>
    </sheetView>
  </sheetViews>
  <sheetFormatPr baseColWidth="10" defaultRowHeight="16" x14ac:dyDescent="0.2"/>
  <sheetData>
    <row r="1" spans="1:22" x14ac:dyDescent="0.2">
      <c r="A1" t="s">
        <v>10</v>
      </c>
      <c r="B1" s="6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8" t="s">
        <v>15</v>
      </c>
      <c r="B2" s="3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8"/>
      <c r="B3" s="3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8"/>
      <c r="B4" s="3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8"/>
      <c r="B5" s="3">
        <v>10000</v>
      </c>
      <c r="C5">
        <f>$B$5*C7+C8</f>
        <v>59.954216216216217</v>
      </c>
      <c r="D5">
        <f t="shared" ref="D5:V5" si="0">$B$5*D7+D8</f>
        <v>33.980360360360358</v>
      </c>
      <c r="E5">
        <f t="shared" si="0"/>
        <v>28.008310810810812</v>
      </c>
      <c r="F5">
        <f t="shared" si="0"/>
        <v>24.645828828828826</v>
      </c>
      <c r="G5">
        <f t="shared" si="0"/>
        <v>24.956734234234233</v>
      </c>
      <c r="H5">
        <f t="shared" si="0"/>
        <v>22.069207207207203</v>
      </c>
      <c r="I5">
        <f>$B$5*I7+I8+10</f>
        <v>18.785256756756755</v>
      </c>
      <c r="J5">
        <f t="shared" si="0"/>
        <v>17.426558558558558</v>
      </c>
      <c r="K5">
        <f>$B$5*K7+K8+3</f>
        <v>13.787783783783784</v>
      </c>
      <c r="L5">
        <f t="shared" si="0"/>
        <v>12.889036036036035</v>
      </c>
      <c r="M5">
        <f t="shared" si="0"/>
        <v>16.265887387387384</v>
      </c>
      <c r="N5">
        <f t="shared" si="0"/>
        <v>19.050549549549547</v>
      </c>
      <c r="O5">
        <f t="shared" si="0"/>
        <v>24.613567567567571</v>
      </c>
      <c r="P5">
        <f t="shared" si="0"/>
        <v>22.579783783783782</v>
      </c>
      <c r="Q5">
        <f t="shared" si="0"/>
        <v>23.175108108108113</v>
      </c>
      <c r="R5">
        <f t="shared" si="0"/>
        <v>26.521355855855862</v>
      </c>
      <c r="S5">
        <f t="shared" si="0"/>
        <v>26.588049549549549</v>
      </c>
      <c r="T5">
        <f t="shared" si="0"/>
        <v>27.232671171171173</v>
      </c>
      <c r="U5">
        <f t="shared" si="0"/>
        <v>28.07934684684685</v>
      </c>
      <c r="V5">
        <f t="shared" si="0"/>
        <v>29.267234234234234</v>
      </c>
    </row>
    <row r="6" spans="1:22" x14ac:dyDescent="0.2">
      <c r="A6" s="8"/>
      <c r="B6" s="3">
        <v>100000</v>
      </c>
      <c r="C6">
        <f>$B$6*C7+C8</f>
        <v>584.90016216216213</v>
      </c>
      <c r="D6">
        <f t="shared" ref="D6:V6" si="1">$B$6*D7+D8</f>
        <v>325.22360360360358</v>
      </c>
      <c r="E6">
        <f t="shared" si="1"/>
        <v>265.80560810810812</v>
      </c>
      <c r="F6">
        <f t="shared" si="1"/>
        <v>232.10528828828825</v>
      </c>
      <c r="G6">
        <f t="shared" si="1"/>
        <v>234.56484234234233</v>
      </c>
      <c r="H6">
        <f t="shared" si="1"/>
        <v>205.93407207207204</v>
      </c>
      <c r="I6">
        <f t="shared" si="1"/>
        <v>62.096067567567559</v>
      </c>
      <c r="J6">
        <f t="shared" si="1"/>
        <v>154.45358558558556</v>
      </c>
      <c r="K6">
        <f t="shared" si="1"/>
        <v>81.841837837837843</v>
      </c>
      <c r="L6">
        <f t="shared" si="1"/>
        <v>103.21336036036035</v>
      </c>
      <c r="M6">
        <f t="shared" si="1"/>
        <v>138.25237387387386</v>
      </c>
      <c r="N6">
        <f t="shared" si="1"/>
        <v>164.99649549549548</v>
      </c>
      <c r="O6">
        <f t="shared" si="1"/>
        <v>223.7216756756757</v>
      </c>
      <c r="P6">
        <f t="shared" si="1"/>
        <v>200.63383783783783</v>
      </c>
      <c r="Q6">
        <f t="shared" si="1"/>
        <v>206.14808108108113</v>
      </c>
      <c r="R6">
        <f t="shared" si="1"/>
        <v>239.72405855855862</v>
      </c>
      <c r="S6">
        <f t="shared" si="1"/>
        <v>239.03399549549547</v>
      </c>
      <c r="T6">
        <f t="shared" si="1"/>
        <v>245.27321171171172</v>
      </c>
      <c r="U6">
        <f t="shared" si="1"/>
        <v>252.20096846846849</v>
      </c>
      <c r="V6">
        <f t="shared" si="1"/>
        <v>263.37534234234238</v>
      </c>
    </row>
    <row r="7" spans="1:22" x14ac:dyDescent="0.2">
      <c r="A7" s="8"/>
      <c r="B7" s="4" t="s">
        <v>18</v>
      </c>
      <c r="C7" s="1">
        <f t="shared" ref="C7:V7" si="2">SLOPE(C2:C4,$B$2:$B$4)</f>
        <v>5.8327327327327323E-3</v>
      </c>
      <c r="D7" s="1">
        <f t="shared" si="2"/>
        <v>3.236036036036036E-3</v>
      </c>
      <c r="E7" s="1">
        <f t="shared" si="2"/>
        <v>2.6421921921921921E-3</v>
      </c>
      <c r="F7" s="1">
        <f t="shared" si="2"/>
        <v>2.3051051051051047E-3</v>
      </c>
      <c r="G7" s="1">
        <f t="shared" si="2"/>
        <v>2.3289789789789788E-3</v>
      </c>
      <c r="H7" s="1">
        <f t="shared" si="2"/>
        <v>2.0429429429429428E-3</v>
      </c>
      <c r="I7" s="1">
        <f t="shared" si="2"/>
        <v>5.9234234234234223E-4</v>
      </c>
      <c r="J7" s="1">
        <f t="shared" si="2"/>
        <v>1.5225225225225223E-3</v>
      </c>
      <c r="K7" s="1">
        <f t="shared" si="2"/>
        <v>7.8948948948948951E-4</v>
      </c>
      <c r="L7" s="1">
        <f t="shared" si="2"/>
        <v>1.0036036036036036E-3</v>
      </c>
      <c r="M7" s="1">
        <f t="shared" si="2"/>
        <v>1.3554054054054051E-3</v>
      </c>
      <c r="N7" s="1">
        <f t="shared" si="2"/>
        <v>1.6216216216216215E-3</v>
      </c>
      <c r="O7" s="1">
        <f t="shared" si="2"/>
        <v>2.2123123123123124E-3</v>
      </c>
      <c r="P7" s="1">
        <f t="shared" si="2"/>
        <v>1.9783783783783784E-3</v>
      </c>
      <c r="Q7" s="1">
        <f t="shared" si="2"/>
        <v>2.0330330330330334E-3</v>
      </c>
      <c r="R7" s="1">
        <f t="shared" si="2"/>
        <v>2.3689189189189195E-3</v>
      </c>
      <c r="S7" s="1">
        <f t="shared" si="2"/>
        <v>2.3605105105105103E-3</v>
      </c>
      <c r="T7" s="1">
        <f t="shared" si="2"/>
        <v>2.4226726726726726E-3</v>
      </c>
      <c r="U7" s="1">
        <f t="shared" si="2"/>
        <v>2.4902402402402404E-3</v>
      </c>
      <c r="V7" s="1">
        <f t="shared" si="2"/>
        <v>2.6012012012012011E-3</v>
      </c>
    </row>
    <row r="8" spans="1:22" x14ac:dyDescent="0.2">
      <c r="A8" s="8"/>
      <c r="B8" s="4" t="s">
        <v>19</v>
      </c>
      <c r="C8" s="1">
        <f>INTERCEPT(C2:C4,$B$2:$B$4)</f>
        <v>1.6268888888888893</v>
      </c>
      <c r="D8" s="1">
        <f t="shared" ref="D8:V8" si="3">INTERCEPT(D2:D4,$B$2:$B$4)</f>
        <v>1.62</v>
      </c>
      <c r="E8" s="1">
        <f t="shared" si="3"/>
        <v>1.5863888888888891</v>
      </c>
      <c r="F8" s="1">
        <f t="shared" si="3"/>
        <v>1.5947777777777778</v>
      </c>
      <c r="G8" s="1">
        <f t="shared" si="3"/>
        <v>1.6669444444444443</v>
      </c>
      <c r="H8" s="1">
        <f t="shared" si="3"/>
        <v>1.6397777777777778</v>
      </c>
      <c r="I8" s="1">
        <f t="shared" si="3"/>
        <v>2.8618333333333332</v>
      </c>
      <c r="J8" s="1">
        <f t="shared" si="3"/>
        <v>2.2013333333333334</v>
      </c>
      <c r="K8" s="1">
        <f t="shared" si="3"/>
        <v>2.8928888888888888</v>
      </c>
      <c r="L8" s="1">
        <f t="shared" si="3"/>
        <v>2.8530000000000002</v>
      </c>
      <c r="M8" s="1">
        <f t="shared" si="3"/>
        <v>2.7118333333333329</v>
      </c>
      <c r="N8" s="1">
        <f t="shared" si="3"/>
        <v>2.8343333333333334</v>
      </c>
      <c r="O8" s="1">
        <f t="shared" si="3"/>
        <v>2.490444444444444</v>
      </c>
      <c r="P8" s="1">
        <f t="shared" si="3"/>
        <v>2.7960000000000003</v>
      </c>
      <c r="Q8" s="1">
        <f t="shared" si="3"/>
        <v>2.8447777777777778</v>
      </c>
      <c r="R8" s="1">
        <f t="shared" si="3"/>
        <v>2.8321666666666672</v>
      </c>
      <c r="S8" s="1">
        <f t="shared" si="3"/>
        <v>2.9829444444444446</v>
      </c>
      <c r="T8" s="1">
        <f t="shared" si="3"/>
        <v>3.0059444444444443</v>
      </c>
      <c r="U8" s="1">
        <f t="shared" si="3"/>
        <v>3.1769444444444446</v>
      </c>
      <c r="V8" s="1">
        <f t="shared" si="3"/>
        <v>3.2552222222222227</v>
      </c>
    </row>
    <row r="9" spans="1:22" x14ac:dyDescent="0.2">
      <c r="A9" s="8" t="s">
        <v>16</v>
      </c>
      <c r="B9" s="3">
        <v>10</v>
      </c>
      <c r="C9">
        <v>2.1000000000000001E-2</v>
      </c>
      <c r="D9">
        <v>1.6E-2</v>
      </c>
      <c r="E9">
        <v>1.9E-2</v>
      </c>
      <c r="F9">
        <v>1.4E-2</v>
      </c>
      <c r="G9">
        <v>1.4999999999999999E-2</v>
      </c>
      <c r="H9">
        <v>2.7E-2</v>
      </c>
      <c r="I9">
        <v>1.6E-2</v>
      </c>
      <c r="J9">
        <v>2.3E-2</v>
      </c>
      <c r="K9">
        <v>0.02</v>
      </c>
      <c r="L9">
        <v>0.02</v>
      </c>
      <c r="M9">
        <v>2.1000000000000001E-2</v>
      </c>
      <c r="N9">
        <v>2.1000000000000001E-2</v>
      </c>
      <c r="O9">
        <v>2.1999999999999999E-2</v>
      </c>
      <c r="P9">
        <v>2.4E-2</v>
      </c>
      <c r="Q9">
        <v>2.4E-2</v>
      </c>
      <c r="R9">
        <v>2.5999999999999999E-2</v>
      </c>
      <c r="S9">
        <v>2.5999999999999999E-2</v>
      </c>
      <c r="T9">
        <v>2.8000000000000001E-2</v>
      </c>
      <c r="U9">
        <v>2.9000000000000001E-2</v>
      </c>
      <c r="V9">
        <v>3.1E-2</v>
      </c>
    </row>
    <row r="10" spans="1:22" x14ac:dyDescent="0.2">
      <c r="A10" s="8"/>
      <c r="B10" s="3">
        <v>100</v>
      </c>
      <c r="C10">
        <v>1.0529999999999999</v>
      </c>
      <c r="D10">
        <v>0.59799999999999998</v>
      </c>
      <c r="E10">
        <v>0.41299999999999998</v>
      </c>
      <c r="F10">
        <v>0.33</v>
      </c>
      <c r="G10">
        <v>0.36099999999999999</v>
      </c>
      <c r="H10">
        <v>0.245</v>
      </c>
      <c r="I10">
        <v>0.26300000000000001</v>
      </c>
      <c r="J10">
        <v>0.26900000000000002</v>
      </c>
      <c r="K10">
        <v>0.251</v>
      </c>
      <c r="L10">
        <v>0.27700000000000002</v>
      </c>
      <c r="M10">
        <v>0.32800000000000001</v>
      </c>
      <c r="N10">
        <v>0.21</v>
      </c>
      <c r="O10">
        <v>0.23599999999999999</v>
      </c>
      <c r="P10">
        <v>0.22900000000000001</v>
      </c>
      <c r="Q10">
        <v>0.19800000000000001</v>
      </c>
      <c r="R10">
        <v>0.192</v>
      </c>
      <c r="S10">
        <v>0.24099999999999999</v>
      </c>
      <c r="T10">
        <v>0.214</v>
      </c>
      <c r="U10">
        <v>0.214</v>
      </c>
      <c r="V10">
        <v>0.21299999999999999</v>
      </c>
    </row>
    <row r="11" spans="1:22" x14ac:dyDescent="0.2">
      <c r="A11" s="8"/>
      <c r="B11" s="3">
        <v>1000</v>
      </c>
      <c r="C11">
        <v>72.932000000000002</v>
      </c>
      <c r="D11">
        <v>37.143999999999998</v>
      </c>
      <c r="E11">
        <v>25.998999999999999</v>
      </c>
      <c r="F11">
        <v>20.472999999999999</v>
      </c>
      <c r="G11">
        <v>16.209</v>
      </c>
      <c r="H11">
        <v>14.987</v>
      </c>
      <c r="I11">
        <v>13.695</v>
      </c>
      <c r="J11">
        <v>11.254</v>
      </c>
      <c r="K11">
        <v>13.648</v>
      </c>
      <c r="L11">
        <v>13.776999999999999</v>
      </c>
      <c r="M11">
        <v>12.026999999999999</v>
      </c>
      <c r="N11">
        <v>13.507</v>
      </c>
      <c r="O11">
        <v>12.744</v>
      </c>
      <c r="P11">
        <v>11.99</v>
      </c>
      <c r="Q11">
        <v>11.196</v>
      </c>
      <c r="R11">
        <v>10.88</v>
      </c>
      <c r="S11">
        <v>11.521000000000001</v>
      </c>
      <c r="T11">
        <v>10.8</v>
      </c>
      <c r="U11">
        <v>11.686999999999999</v>
      </c>
      <c r="V11">
        <v>11.484</v>
      </c>
    </row>
    <row r="12" spans="1:22" x14ac:dyDescent="0.2">
      <c r="A12" s="8"/>
      <c r="B12" s="3">
        <v>10000</v>
      </c>
      <c r="C12">
        <f>$B$12*C14+C15</f>
        <v>758.16957207207201</v>
      </c>
      <c r="D12">
        <f t="shared" ref="D12:V12" si="4">$B$12*D14+D15</f>
        <v>385.85694594594594</v>
      </c>
      <c r="E12">
        <f t="shared" si="4"/>
        <v>270.06095495495498</v>
      </c>
      <c r="F12">
        <f t="shared" si="4"/>
        <v>212.6465</v>
      </c>
      <c r="G12">
        <f t="shared" si="4"/>
        <v>167.936981981982</v>
      </c>
      <c r="H12">
        <f t="shared" si="4"/>
        <v>155.56014414414412</v>
      </c>
      <c r="I12">
        <f t="shared" si="4"/>
        <v>142.04021621621621</v>
      </c>
      <c r="J12">
        <f t="shared" si="4"/>
        <v>116.45749099099096</v>
      </c>
      <c r="K12">
        <f t="shared" si="4"/>
        <v>141.57508558558558</v>
      </c>
      <c r="L12">
        <f t="shared" si="4"/>
        <v>142.81965765765764</v>
      </c>
      <c r="M12">
        <f t="shared" si="4"/>
        <v>124.3138063063063</v>
      </c>
      <c r="N12">
        <f t="shared" si="4"/>
        <v>140.25967117117122</v>
      </c>
      <c r="O12">
        <f t="shared" si="4"/>
        <v>132.17297297297296</v>
      </c>
      <c r="P12">
        <f t="shared" si="4"/>
        <v>124.30706756756757</v>
      </c>
      <c r="Q12">
        <f t="shared" si="4"/>
        <v>116.12997297297298</v>
      </c>
      <c r="R12">
        <f t="shared" si="4"/>
        <v>112.83933333333334</v>
      </c>
      <c r="S12">
        <f t="shared" si="4"/>
        <v>119.34473873873874</v>
      </c>
      <c r="T12">
        <f t="shared" si="4"/>
        <v>111.90393693693696</v>
      </c>
      <c r="U12">
        <f t="shared" si="4"/>
        <v>121.17203153153152</v>
      </c>
      <c r="V12">
        <f t="shared" si="4"/>
        <v>119.04277927927929</v>
      </c>
    </row>
    <row r="13" spans="1:22" x14ac:dyDescent="0.2">
      <c r="A13" s="8"/>
      <c r="B13" s="3">
        <v>100000</v>
      </c>
      <c r="C13">
        <f>$B$13*C14+C15</f>
        <v>7613.3182207207201</v>
      </c>
      <c r="D13">
        <f t="shared" ref="D13:V13" si="5">$B$13*D14+D15</f>
        <v>3874.3704594594597</v>
      </c>
      <c r="E13">
        <f t="shared" si="5"/>
        <v>2711.6555495495495</v>
      </c>
      <c r="F13">
        <f t="shared" si="5"/>
        <v>2135.1465000000003</v>
      </c>
      <c r="G13">
        <f t="shared" si="5"/>
        <v>1685.7748198198201</v>
      </c>
      <c r="H13">
        <f t="shared" si="5"/>
        <v>1561.8574414414413</v>
      </c>
      <c r="I13">
        <f t="shared" si="5"/>
        <v>1425.9861621621621</v>
      </c>
      <c r="J13">
        <f t="shared" si="5"/>
        <v>1168.8764099099096</v>
      </c>
      <c r="K13">
        <f t="shared" si="5"/>
        <v>1421.345355855856</v>
      </c>
      <c r="L13">
        <f t="shared" si="5"/>
        <v>1433.7385765765764</v>
      </c>
      <c r="M13">
        <f t="shared" si="5"/>
        <v>1247.570563063063</v>
      </c>
      <c r="N13">
        <f t="shared" si="5"/>
        <v>1408.3002117117119</v>
      </c>
      <c r="O13">
        <f t="shared" si="5"/>
        <v>1326.9297297297298</v>
      </c>
      <c r="P13">
        <f t="shared" si="5"/>
        <v>1247.9151756756758</v>
      </c>
      <c r="Q13">
        <f t="shared" si="5"/>
        <v>1165.8867297297297</v>
      </c>
      <c r="R13">
        <f t="shared" si="5"/>
        <v>1132.8393333333336</v>
      </c>
      <c r="S13">
        <f t="shared" si="5"/>
        <v>1197.9933873873874</v>
      </c>
      <c r="T13">
        <f t="shared" si="5"/>
        <v>1123.3363693693695</v>
      </c>
      <c r="U13">
        <f t="shared" si="5"/>
        <v>1216.455815315315</v>
      </c>
      <c r="V13">
        <f t="shared" si="5"/>
        <v>1195.0562927927929</v>
      </c>
    </row>
    <row r="14" spans="1:22" x14ac:dyDescent="0.2">
      <c r="A14" s="8"/>
      <c r="B14" s="4" t="s">
        <v>18</v>
      </c>
      <c r="C14" s="1">
        <f>SLOPE(C9:C11,$B$9:$B$11)</f>
        <v>7.6168318318318315E-2</v>
      </c>
      <c r="D14" s="1">
        <f t="shared" ref="D14:V14" si="6">SLOPE(D9:D11,$B$9:$B$11)</f>
        <v>3.8761261261261261E-2</v>
      </c>
      <c r="E14" s="1">
        <f t="shared" si="6"/>
        <v>2.7128828828828829E-2</v>
      </c>
      <c r="F14" s="1">
        <f t="shared" si="6"/>
        <v>2.1361111111111112E-2</v>
      </c>
      <c r="G14" s="1">
        <f t="shared" si="6"/>
        <v>1.6864864864864867E-2</v>
      </c>
      <c r="H14" s="1">
        <f t="shared" si="6"/>
        <v>1.5625525525525524E-2</v>
      </c>
      <c r="I14" s="1">
        <f t="shared" si="6"/>
        <v>1.4266066066066067E-2</v>
      </c>
      <c r="J14" s="1">
        <f t="shared" si="6"/>
        <v>1.1693543543543541E-2</v>
      </c>
      <c r="K14" s="1">
        <f t="shared" si="6"/>
        <v>1.4219669669669671E-2</v>
      </c>
      <c r="L14" s="1">
        <f t="shared" si="6"/>
        <v>1.4343543543543542E-2</v>
      </c>
      <c r="M14" s="1">
        <f t="shared" si="6"/>
        <v>1.2480630630630631E-2</v>
      </c>
      <c r="N14" s="1">
        <f t="shared" si="6"/>
        <v>1.4089339339339342E-2</v>
      </c>
      <c r="O14" s="1">
        <f t="shared" si="6"/>
        <v>1.3275075075075075E-2</v>
      </c>
      <c r="P14" s="1">
        <f t="shared" si="6"/>
        <v>1.2484534534534535E-2</v>
      </c>
      <c r="Q14" s="1">
        <f t="shared" si="6"/>
        <v>1.1663963963963964E-2</v>
      </c>
      <c r="R14" s="1">
        <f t="shared" si="6"/>
        <v>1.1333333333333334E-2</v>
      </c>
      <c r="S14" s="1">
        <f t="shared" si="6"/>
        <v>1.1984984984984985E-2</v>
      </c>
      <c r="T14" s="1">
        <f t="shared" si="6"/>
        <v>1.123813813813814E-2</v>
      </c>
      <c r="U14" s="1">
        <f t="shared" si="6"/>
        <v>1.2169819819819818E-2</v>
      </c>
      <c r="V14" s="1">
        <f t="shared" si="6"/>
        <v>1.1955705705705706E-2</v>
      </c>
    </row>
    <row r="15" spans="1:22" x14ac:dyDescent="0.2">
      <c r="A15" s="8"/>
      <c r="B15" s="4" t="s">
        <v>19</v>
      </c>
      <c r="C15" s="1">
        <f>INTERCEPT(C9:C11,$B$9:$B$11)</f>
        <v>-3.5136111111111106</v>
      </c>
      <c r="D15" s="1">
        <f t="shared" ref="D15:V15" si="7">INTERCEPT(D9:D11,$B$9:$B$11)</f>
        <v>-1.7556666666666683</v>
      </c>
      <c r="E15" s="1">
        <f t="shared" si="7"/>
        <v>-1.2273333333333341</v>
      </c>
      <c r="F15" s="1">
        <f t="shared" si="7"/>
        <v>-0.96461111111111109</v>
      </c>
      <c r="G15" s="1">
        <f t="shared" si="7"/>
        <v>-0.71166666666666778</v>
      </c>
      <c r="H15" s="1">
        <f t="shared" si="7"/>
        <v>-0.69511111111111035</v>
      </c>
      <c r="I15" s="1">
        <f t="shared" si="7"/>
        <v>-0.62044444444444391</v>
      </c>
      <c r="J15" s="1">
        <f t="shared" si="7"/>
        <v>-0.47794444444444384</v>
      </c>
      <c r="K15" s="1">
        <f t="shared" si="7"/>
        <v>-0.62161111111111111</v>
      </c>
      <c r="L15" s="1">
        <f t="shared" si="7"/>
        <v>-0.61577777777777687</v>
      </c>
      <c r="M15" s="1">
        <f t="shared" si="7"/>
        <v>-0.4925000000000006</v>
      </c>
      <c r="N15" s="1">
        <f t="shared" si="7"/>
        <v>-0.63372222222222341</v>
      </c>
      <c r="O15" s="1">
        <f t="shared" si="7"/>
        <v>-0.57777777777777839</v>
      </c>
      <c r="P15" s="1">
        <f t="shared" si="7"/>
        <v>-0.53827777777777719</v>
      </c>
      <c r="Q15" s="1">
        <f t="shared" si="7"/>
        <v>-0.50966666666666738</v>
      </c>
      <c r="R15" s="1">
        <f t="shared" si="7"/>
        <v>-0.49399999999999977</v>
      </c>
      <c r="S15" s="1">
        <f t="shared" si="7"/>
        <v>-0.5051111111111104</v>
      </c>
      <c r="T15" s="1">
        <f t="shared" si="7"/>
        <v>-0.47744444444444412</v>
      </c>
      <c r="U15" s="1">
        <f t="shared" si="7"/>
        <v>-0.52616666666666578</v>
      </c>
      <c r="V15" s="1">
        <f t="shared" si="7"/>
        <v>-0.5142777777777785</v>
      </c>
    </row>
    <row r="16" spans="1:22" x14ac:dyDescent="0.2">
      <c r="A16" s="8" t="s">
        <v>17</v>
      </c>
      <c r="B16" s="3">
        <v>10</v>
      </c>
      <c r="C16">
        <v>4.0000000000000001E-3</v>
      </c>
      <c r="D16">
        <v>6.0000000000000001E-3</v>
      </c>
      <c r="E16">
        <v>8.9999999999999993E-3</v>
      </c>
      <c r="F16">
        <v>1.2E-2</v>
      </c>
      <c r="G16">
        <v>1.4999999999999999E-2</v>
      </c>
      <c r="H16">
        <v>2.8000000000000001E-2</v>
      </c>
      <c r="I16">
        <v>0.02</v>
      </c>
      <c r="J16">
        <v>2.7E-2</v>
      </c>
      <c r="K16">
        <v>2.7E-2</v>
      </c>
      <c r="L16">
        <v>2.9000000000000001E-2</v>
      </c>
      <c r="M16">
        <v>3.2000000000000001E-2</v>
      </c>
      <c r="N16">
        <v>3.5000000000000003E-2</v>
      </c>
      <c r="O16">
        <v>3.7999999999999999E-2</v>
      </c>
      <c r="P16">
        <v>4.1000000000000002E-2</v>
      </c>
      <c r="Q16" s="2">
        <v>4.3999999999999997E-2</v>
      </c>
      <c r="R16">
        <v>4.7E-2</v>
      </c>
      <c r="S16">
        <v>4.8000000000000001E-2</v>
      </c>
      <c r="T16">
        <v>5.2999999999999999E-2</v>
      </c>
      <c r="U16">
        <v>5.6000000000000001E-2</v>
      </c>
      <c r="V16">
        <v>5.8999999999999997E-2</v>
      </c>
    </row>
    <row r="17" spans="1:22" x14ac:dyDescent="0.2">
      <c r="A17" s="8"/>
      <c r="B17" s="3">
        <v>100</v>
      </c>
      <c r="C17">
        <v>0.20200000000000001</v>
      </c>
      <c r="D17">
        <v>0.126</v>
      </c>
      <c r="E17">
        <v>0.115</v>
      </c>
      <c r="F17">
        <v>0.127</v>
      </c>
      <c r="G17">
        <v>0.14899999999999999</v>
      </c>
      <c r="H17">
        <v>0.14199999999999999</v>
      </c>
      <c r="I17">
        <v>0.158</v>
      </c>
      <c r="J17">
        <v>0.182</v>
      </c>
      <c r="K17">
        <v>0.17899999999999999</v>
      </c>
      <c r="L17">
        <v>0.216</v>
      </c>
      <c r="M17">
        <v>0.22700000000000001</v>
      </c>
      <c r="N17">
        <v>0.25700000000000001</v>
      </c>
      <c r="O17">
        <v>0.25600000000000001</v>
      </c>
      <c r="P17">
        <v>0.26300000000000001</v>
      </c>
      <c r="Q17">
        <v>0.25900000000000001</v>
      </c>
      <c r="R17">
        <v>0.25600000000000001</v>
      </c>
      <c r="S17">
        <v>0.28199999999999997</v>
      </c>
      <c r="T17">
        <v>0.28699999999999998</v>
      </c>
      <c r="U17">
        <v>0.311</v>
      </c>
      <c r="V17">
        <v>0.29499999999999998</v>
      </c>
    </row>
    <row r="18" spans="1:22" x14ac:dyDescent="0.2">
      <c r="A18" s="8"/>
      <c r="B18" s="3">
        <v>1000</v>
      </c>
      <c r="C18">
        <v>1.8660000000000001</v>
      </c>
      <c r="D18">
        <v>0.93200000000000005</v>
      </c>
      <c r="E18">
        <v>0.87</v>
      </c>
      <c r="F18">
        <v>0.92500000000000004</v>
      </c>
      <c r="G18">
        <v>1.01</v>
      </c>
      <c r="H18">
        <v>1.1240000000000001</v>
      </c>
      <c r="I18">
        <v>1.238</v>
      </c>
      <c r="J18">
        <v>1.294</v>
      </c>
      <c r="K18">
        <v>1.3740000000000001</v>
      </c>
      <c r="L18">
        <v>1.389</v>
      </c>
      <c r="M18">
        <v>1.5249999999999999</v>
      </c>
      <c r="N18">
        <v>1.7649999999999999</v>
      </c>
      <c r="O18">
        <v>1.794</v>
      </c>
      <c r="P18">
        <v>1.726</v>
      </c>
      <c r="Q18">
        <v>1.88</v>
      </c>
      <c r="R18">
        <v>1.946</v>
      </c>
      <c r="S18">
        <v>1.792</v>
      </c>
      <c r="T18">
        <f>-0.2+2.191</f>
        <v>1.9909999999999999</v>
      </c>
      <c r="U18">
        <v>1.8420000000000001</v>
      </c>
      <c r="V18">
        <v>1.915</v>
      </c>
    </row>
    <row r="19" spans="1:22" x14ac:dyDescent="0.2">
      <c r="A19" s="8"/>
      <c r="B19" s="3">
        <v>10000</v>
      </c>
      <c r="C19">
        <f>$B$19*C21+C22</f>
        <v>18.678234234234239</v>
      </c>
      <c r="D19">
        <f t="shared" ref="D19:V19" si="8">$B$19*D21+D22</f>
        <v>9.2067477477477482</v>
      </c>
      <c r="E19">
        <f t="shared" si="8"/>
        <v>8.5862387387387376</v>
      </c>
      <c r="F19">
        <f t="shared" si="8"/>
        <v>9.096855855855857</v>
      </c>
      <c r="G19">
        <f t="shared" si="8"/>
        <v>9.8810765765765769</v>
      </c>
      <c r="H19">
        <f t="shared" si="8"/>
        <v>11.030117117117118</v>
      </c>
      <c r="I19">
        <f t="shared" si="8"/>
        <v>12.201513513513511</v>
      </c>
      <c r="J19">
        <f t="shared" si="8"/>
        <v>12.652729729729728</v>
      </c>
      <c r="K19">
        <f t="shared" si="8"/>
        <v>13.501139639639643</v>
      </c>
      <c r="L19">
        <f t="shared" si="8"/>
        <v>13.498896396396397</v>
      </c>
      <c r="M19">
        <f t="shared" si="8"/>
        <v>14.860369369369367</v>
      </c>
      <c r="N19">
        <f t="shared" si="8"/>
        <v>17.233072072072073</v>
      </c>
      <c r="O19">
        <f t="shared" si="8"/>
        <v>17.52391891891892</v>
      </c>
      <c r="P19">
        <f t="shared" si="8"/>
        <v>16.768599099099095</v>
      </c>
      <c r="Q19">
        <f t="shared" si="8"/>
        <v>18.378328828828828</v>
      </c>
      <c r="R19">
        <f t="shared" si="8"/>
        <v>19.064018018018018</v>
      </c>
      <c r="S19">
        <f t="shared" si="8"/>
        <v>17.344387387387389</v>
      </c>
      <c r="T19">
        <f t="shared" si="8"/>
        <v>19.377648648648648</v>
      </c>
      <c r="U19">
        <f t="shared" si="8"/>
        <v>17.7074009009009</v>
      </c>
      <c r="V19">
        <f t="shared" si="8"/>
        <v>18.518333333333331</v>
      </c>
    </row>
    <row r="20" spans="1:22" x14ac:dyDescent="0.2">
      <c r="A20" s="8"/>
      <c r="B20" s="5">
        <v>100000</v>
      </c>
      <c r="C20">
        <f>$B$20*C21+C22</f>
        <v>186.78634234234238</v>
      </c>
      <c r="D20">
        <f t="shared" ref="D20:V20" si="9">$B$20*D21+D22</f>
        <v>91.936477477477482</v>
      </c>
      <c r="E20">
        <f t="shared" si="9"/>
        <v>85.734887387387388</v>
      </c>
      <c r="F20">
        <f t="shared" si="9"/>
        <v>90.799558558558545</v>
      </c>
      <c r="G20">
        <f t="shared" si="9"/>
        <v>98.570265765765768</v>
      </c>
      <c r="H20">
        <f t="shared" si="9"/>
        <v>110.08417117117118</v>
      </c>
      <c r="I20">
        <f t="shared" si="9"/>
        <v>121.82313513513512</v>
      </c>
      <c r="J20">
        <f t="shared" si="9"/>
        <v>126.22029729729729</v>
      </c>
      <c r="K20">
        <f t="shared" si="9"/>
        <v>134.75789639639643</v>
      </c>
      <c r="L20">
        <f t="shared" si="9"/>
        <v>134.56646396396397</v>
      </c>
      <c r="M20">
        <f t="shared" si="9"/>
        <v>148.18469369369367</v>
      </c>
      <c r="N20">
        <f t="shared" si="9"/>
        <v>171.88172072072069</v>
      </c>
      <c r="O20">
        <f t="shared" si="9"/>
        <v>174.79418918918921</v>
      </c>
      <c r="P20">
        <f t="shared" si="9"/>
        <v>167.16049099099098</v>
      </c>
      <c r="Q20">
        <f t="shared" si="9"/>
        <v>183.33778828828827</v>
      </c>
      <c r="R20">
        <f t="shared" si="9"/>
        <v>190.22618018018019</v>
      </c>
      <c r="S20">
        <f t="shared" si="9"/>
        <v>172.83087387387388</v>
      </c>
      <c r="T20">
        <f t="shared" si="9"/>
        <v>193.21548648648647</v>
      </c>
      <c r="U20">
        <f t="shared" si="9"/>
        <v>176.31550900900899</v>
      </c>
      <c r="V20">
        <f t="shared" si="9"/>
        <v>184.51833333333332</v>
      </c>
    </row>
    <row r="21" spans="1:22" x14ac:dyDescent="0.2">
      <c r="A21" s="8"/>
      <c r="B21" s="4" t="s">
        <v>18</v>
      </c>
      <c r="C21" s="1">
        <f>SLOPE(C16:C18,$B$16:$B$18)</f>
        <v>1.8678678678678681E-3</v>
      </c>
      <c r="D21" s="1">
        <f t="shared" ref="D21:V21" si="10">SLOPE(D16:D18,$B$16:$B$18)</f>
        <v>9.1921921921921926E-4</v>
      </c>
      <c r="E21" s="1">
        <f t="shared" si="10"/>
        <v>8.5720720720720714E-4</v>
      </c>
      <c r="F21" s="1">
        <f t="shared" si="10"/>
        <v>9.0780780780780779E-4</v>
      </c>
      <c r="G21" s="1">
        <f t="shared" si="10"/>
        <v>9.8543543543543554E-4</v>
      </c>
      <c r="H21" s="1">
        <f t="shared" si="10"/>
        <v>1.1006006006006007E-3</v>
      </c>
      <c r="I21" s="1">
        <f t="shared" si="10"/>
        <v>1.2180180180180178E-3</v>
      </c>
      <c r="J21" s="1">
        <f t="shared" si="10"/>
        <v>1.2618618618618618E-3</v>
      </c>
      <c r="K21" s="1">
        <f t="shared" si="10"/>
        <v>1.3472972972972976E-3</v>
      </c>
      <c r="L21" s="1">
        <f t="shared" si="10"/>
        <v>1.3451951951951953E-3</v>
      </c>
      <c r="M21" s="1">
        <f t="shared" si="10"/>
        <v>1.4813813813813813E-3</v>
      </c>
      <c r="N21" s="1">
        <f t="shared" si="10"/>
        <v>1.718318318318318E-3</v>
      </c>
      <c r="O21" s="1">
        <f t="shared" si="10"/>
        <v>1.7474474474474476E-3</v>
      </c>
      <c r="P21" s="1">
        <f t="shared" si="10"/>
        <v>1.6710210210210208E-3</v>
      </c>
      <c r="Q21" s="1">
        <f t="shared" si="10"/>
        <v>1.8328828828828828E-3</v>
      </c>
      <c r="R21" s="1">
        <f t="shared" si="10"/>
        <v>1.9018018018018019E-3</v>
      </c>
      <c r="S21" s="1">
        <f t="shared" si="10"/>
        <v>1.7276276276276276E-3</v>
      </c>
      <c r="T21" s="1">
        <f t="shared" si="10"/>
        <v>1.9315315315315315E-3</v>
      </c>
      <c r="U21" s="1">
        <f t="shared" si="10"/>
        <v>1.7623123123123121E-3</v>
      </c>
      <c r="V21" s="1">
        <f t="shared" si="10"/>
        <v>1.8444444444444443E-3</v>
      </c>
    </row>
    <row r="22" spans="1:22" x14ac:dyDescent="0.2">
      <c r="A22" s="8"/>
      <c r="B22" s="4" t="s">
        <v>19</v>
      </c>
      <c r="C22" s="1">
        <f>INTERCEPT(C16:C18,$B$16:$B$18)</f>
        <v>-4.4444444444458053E-4</v>
      </c>
      <c r="D22" s="1">
        <f t="shared" ref="D22:V22" si="11">INTERCEPT(D16:D18,$B$16:$B$18)</f>
        <v>1.4555555555555544E-2</v>
      </c>
      <c r="E22" s="1">
        <f t="shared" si="11"/>
        <v>1.4166666666666661E-2</v>
      </c>
      <c r="F22" s="1">
        <f t="shared" si="11"/>
        <v>1.8777777777777782E-2</v>
      </c>
      <c r="G22" s="1">
        <f t="shared" si="11"/>
        <v>2.6722222222222147E-2</v>
      </c>
      <c r="H22" s="1">
        <f t="shared" si="11"/>
        <v>2.4111111111111083E-2</v>
      </c>
      <c r="I22" s="1">
        <f t="shared" si="11"/>
        <v>2.1333333333333371E-2</v>
      </c>
      <c r="J22" s="1">
        <f t="shared" si="11"/>
        <v>3.4111111111111148E-2</v>
      </c>
      <c r="K22" s="1">
        <f t="shared" si="11"/>
        <v>2.8166666666666618E-2</v>
      </c>
      <c r="L22" s="1">
        <f t="shared" si="11"/>
        <v>4.69444444444444E-2</v>
      </c>
      <c r="M22" s="1">
        <f t="shared" si="11"/>
        <v>4.6555555555555461E-2</v>
      </c>
      <c r="N22" s="1">
        <f t="shared" si="11"/>
        <v>4.9888888888888983E-2</v>
      </c>
      <c r="O22" s="1">
        <f t="shared" si="11"/>
        <v>4.9444444444444402E-2</v>
      </c>
      <c r="P22" s="1">
        <f t="shared" si="11"/>
        <v>5.8388888888888935E-2</v>
      </c>
      <c r="Q22" s="1">
        <f t="shared" si="11"/>
        <v>4.9499999999999988E-2</v>
      </c>
      <c r="R22" s="1">
        <f t="shared" si="11"/>
        <v>4.6000000000000041E-2</v>
      </c>
      <c r="S22" s="1">
        <f t="shared" si="11"/>
        <v>6.8111111111111011E-2</v>
      </c>
      <c r="T22" s="1">
        <f t="shared" si="11"/>
        <v>6.2333333333333352E-2</v>
      </c>
      <c r="U22" s="1">
        <f t="shared" si="11"/>
        <v>8.4277777777777896E-2</v>
      </c>
      <c r="V22" s="1">
        <f t="shared" si="11"/>
        <v>7.3888888888889004E-2</v>
      </c>
    </row>
    <row r="23" spans="1:22" x14ac:dyDescent="0.2">
      <c r="A23" s="8" t="s">
        <v>13</v>
      </c>
      <c r="B23" s="3">
        <v>10</v>
      </c>
      <c r="C23">
        <v>1.8220000000000001</v>
      </c>
      <c r="D23">
        <v>1.8740000000000001</v>
      </c>
      <c r="E23">
        <v>1.8340000000000001</v>
      </c>
      <c r="F23">
        <v>1.8380000000000001</v>
      </c>
      <c r="G23">
        <v>1.855</v>
      </c>
      <c r="H23">
        <v>1.867</v>
      </c>
      <c r="I23">
        <v>1.835</v>
      </c>
      <c r="J23">
        <v>1.845</v>
      </c>
      <c r="K23">
        <v>1.847</v>
      </c>
      <c r="L23">
        <v>1.8740000000000001</v>
      </c>
      <c r="M23">
        <v>1.875</v>
      </c>
      <c r="N23">
        <v>1.86</v>
      </c>
      <c r="O23">
        <v>1.829</v>
      </c>
      <c r="P23">
        <v>1.877</v>
      </c>
      <c r="Q23">
        <v>1.8720000000000001</v>
      </c>
      <c r="R23">
        <v>1.861</v>
      </c>
      <c r="S23">
        <v>1.863</v>
      </c>
      <c r="T23">
        <v>1.855</v>
      </c>
      <c r="U23">
        <v>1.8560000000000001</v>
      </c>
      <c r="V23">
        <v>1.875</v>
      </c>
    </row>
    <row r="24" spans="1:22" x14ac:dyDescent="0.2">
      <c r="A24" s="8"/>
      <c r="B24" s="3">
        <v>100</v>
      </c>
      <c r="C24">
        <v>1.8129999999999999</v>
      </c>
      <c r="D24">
        <v>1.8140000000000001</v>
      </c>
      <c r="E24">
        <v>1.794</v>
      </c>
      <c r="F24">
        <v>1.7769999999999999</v>
      </c>
      <c r="G24">
        <v>1.9419999999999999</v>
      </c>
      <c r="H24">
        <v>1.776</v>
      </c>
      <c r="I24">
        <v>1.8320000000000001</v>
      </c>
      <c r="J24">
        <v>1.798</v>
      </c>
      <c r="K24">
        <v>1.7969999999999999</v>
      </c>
      <c r="L24">
        <v>1.81</v>
      </c>
      <c r="M24">
        <v>1.794</v>
      </c>
      <c r="N24">
        <v>1.8140000000000001</v>
      </c>
      <c r="O24">
        <v>1.7909999999999999</v>
      </c>
      <c r="P24">
        <v>1.843</v>
      </c>
      <c r="Q24">
        <v>1.8049999999999999</v>
      </c>
      <c r="R24">
        <v>1.7989999999999999</v>
      </c>
      <c r="S24">
        <v>1.7949999999999999</v>
      </c>
      <c r="T24">
        <v>1.8220000000000001</v>
      </c>
      <c r="U24">
        <v>1.839</v>
      </c>
      <c r="V24">
        <v>1.8380000000000001</v>
      </c>
    </row>
    <row r="25" spans="1:22" x14ac:dyDescent="0.2">
      <c r="A25" s="8"/>
      <c r="B25" s="3">
        <v>1000</v>
      </c>
      <c r="C25">
        <v>2.4300000000000002</v>
      </c>
      <c r="D25">
        <v>2.1</v>
      </c>
      <c r="E25">
        <v>2.0219999999999998</v>
      </c>
      <c r="F25">
        <v>2.0870000000000002</v>
      </c>
      <c r="G25">
        <v>2.0379999999999998</v>
      </c>
      <c r="H25">
        <v>1.98</v>
      </c>
      <c r="I25">
        <v>2.0009999999999999</v>
      </c>
      <c r="J25">
        <v>1.9910000000000001</v>
      </c>
      <c r="K25">
        <v>1.978</v>
      </c>
      <c r="L25">
        <v>1.992</v>
      </c>
      <c r="M25">
        <v>2.0030000000000001</v>
      </c>
      <c r="N25">
        <v>1.9590000000000001</v>
      </c>
      <c r="O25">
        <v>1.986</v>
      </c>
      <c r="P25">
        <v>1.9850000000000001</v>
      </c>
      <c r="Q25">
        <v>1.95</v>
      </c>
      <c r="R25">
        <v>1.9770000000000001</v>
      </c>
      <c r="S25">
        <v>2.0169999999999999</v>
      </c>
      <c r="T25">
        <v>1.9910000000000001</v>
      </c>
      <c r="U25">
        <v>1.9950000000000001</v>
      </c>
      <c r="V25">
        <v>2.0230000000000001</v>
      </c>
    </row>
    <row r="26" spans="1:22" x14ac:dyDescent="0.2">
      <c r="A26" s="8"/>
      <c r="B26" s="3">
        <v>10000</v>
      </c>
      <c r="C26">
        <f>$B$26*C28+C29</f>
        <v>8.2146531531531544</v>
      </c>
      <c r="D26">
        <f t="shared" ref="D26:V26" si="12">$B$26*D28+D29</f>
        <v>4.4770900900900905</v>
      </c>
      <c r="E26">
        <f t="shared" si="12"/>
        <v>3.9597117117117095</v>
      </c>
      <c r="F26">
        <f>$B$26*F28+F29-1</f>
        <v>3.6855585585585606</v>
      </c>
      <c r="G26">
        <f t="shared" si="12"/>
        <v>3.4198648648648629</v>
      </c>
      <c r="H26">
        <f t="shared" si="12"/>
        <v>3.4128198198198199</v>
      </c>
      <c r="I26">
        <f t="shared" si="12"/>
        <v>3.5825360360360348</v>
      </c>
      <c r="J26">
        <f t="shared" si="12"/>
        <v>3.5596351351351361</v>
      </c>
      <c r="K26">
        <f t="shared" si="12"/>
        <v>3.4168243243243239</v>
      </c>
      <c r="L26">
        <f t="shared" si="12"/>
        <v>3.3639729729729724</v>
      </c>
      <c r="M26">
        <f t="shared" si="12"/>
        <v>3.5375990990991002</v>
      </c>
      <c r="N26">
        <f t="shared" si="12"/>
        <v>3.0792477477477478</v>
      </c>
      <c r="O26">
        <f t="shared" si="12"/>
        <v>3.6225990990990997</v>
      </c>
      <c r="P26">
        <f t="shared" si="12"/>
        <v>3.142288288288289</v>
      </c>
      <c r="Q26">
        <f t="shared" si="12"/>
        <v>2.9557882882882875</v>
      </c>
      <c r="R26">
        <f t="shared" si="12"/>
        <v>3.322054054054056</v>
      </c>
      <c r="S26">
        <f t="shared" si="12"/>
        <v>3.7453693693693686</v>
      </c>
      <c r="T26">
        <f t="shared" si="12"/>
        <v>3.4090225225225237</v>
      </c>
      <c r="U26">
        <f t="shared" si="12"/>
        <v>3.3773153153153159</v>
      </c>
      <c r="V26">
        <f t="shared" si="12"/>
        <v>3.5705000000000009</v>
      </c>
    </row>
    <row r="27" spans="1:22" x14ac:dyDescent="0.2">
      <c r="A27" s="8"/>
      <c r="B27" s="3">
        <v>100000</v>
      </c>
      <c r="C27">
        <f>$B$27*C28+C29</f>
        <v>66.093031531531551</v>
      </c>
      <c r="D27">
        <f t="shared" ref="D27:V27" si="13">$B$27*D28+D29</f>
        <v>28.287900900900905</v>
      </c>
      <c r="E27">
        <f t="shared" si="13"/>
        <v>23.365117117117091</v>
      </c>
      <c r="F27">
        <f t="shared" si="13"/>
        <v>30.712585585585607</v>
      </c>
      <c r="G27">
        <f t="shared" si="13"/>
        <v>17.203648648648631</v>
      </c>
      <c r="H27">
        <f t="shared" si="13"/>
        <v>17.791198198198199</v>
      </c>
      <c r="I27">
        <f t="shared" si="13"/>
        <v>19.406860360360348</v>
      </c>
      <c r="J27">
        <f t="shared" si="13"/>
        <v>19.275851351351363</v>
      </c>
      <c r="K27">
        <f t="shared" si="13"/>
        <v>17.835743243243243</v>
      </c>
      <c r="L27">
        <f t="shared" si="13"/>
        <v>17.120729729729721</v>
      </c>
      <c r="M27">
        <f t="shared" si="13"/>
        <v>18.929490990990999</v>
      </c>
      <c r="N27">
        <f t="shared" si="13"/>
        <v>14.308977477477477</v>
      </c>
      <c r="O27">
        <f t="shared" si="13"/>
        <v>20.014490990990996</v>
      </c>
      <c r="P27">
        <f t="shared" si="13"/>
        <v>14.736882882882893</v>
      </c>
      <c r="Q27">
        <f t="shared" si="13"/>
        <v>13.050382882882877</v>
      </c>
      <c r="R27">
        <f t="shared" si="13"/>
        <v>16.808540540540555</v>
      </c>
      <c r="S27">
        <f t="shared" si="13"/>
        <v>21.069693693693686</v>
      </c>
      <c r="T27">
        <f t="shared" si="13"/>
        <v>17.611725225225236</v>
      </c>
      <c r="U27">
        <f t="shared" si="13"/>
        <v>17.21515315315316</v>
      </c>
      <c r="V27">
        <f t="shared" si="13"/>
        <v>19.07050000000001</v>
      </c>
    </row>
    <row r="28" spans="1:22" x14ac:dyDescent="0.2">
      <c r="A28" s="8"/>
      <c r="B28" s="4" t="s">
        <v>18</v>
      </c>
      <c r="C28" s="1">
        <f>SLOPE(C23:C25,$B$23:$B$25)</f>
        <v>6.4309309309309331E-4</v>
      </c>
      <c r="D28" s="1">
        <f t="shared" ref="D28:V28" si="14">SLOPE(D23:D25,$B$23:$B$25)</f>
        <v>2.645645645645646E-4</v>
      </c>
      <c r="E28" s="1">
        <f t="shared" si="14"/>
        <v>2.1561561561561534E-4</v>
      </c>
      <c r="F28" s="1">
        <f t="shared" si="14"/>
        <v>2.8918918918918941E-4</v>
      </c>
      <c r="G28" s="1">
        <f t="shared" si="14"/>
        <v>1.5315315315315298E-4</v>
      </c>
      <c r="H28" s="1">
        <f t="shared" si="14"/>
        <v>1.5975975975975976E-4</v>
      </c>
      <c r="I28" s="1">
        <f t="shared" si="14"/>
        <v>1.758258258258257E-4</v>
      </c>
      <c r="J28" s="1">
        <f t="shared" si="14"/>
        <v>1.7462462462462474E-4</v>
      </c>
      <c r="K28" s="1">
        <f t="shared" si="14"/>
        <v>1.602102102102102E-4</v>
      </c>
      <c r="L28" s="1">
        <f t="shared" si="14"/>
        <v>1.5285285285285277E-4</v>
      </c>
      <c r="M28" s="1">
        <f t="shared" si="14"/>
        <v>1.7102102102102109E-4</v>
      </c>
      <c r="N28" s="1">
        <f t="shared" si="14"/>
        <v>1.2477477477477477E-4</v>
      </c>
      <c r="O28" s="1">
        <f t="shared" si="14"/>
        <v>1.8213213213213219E-4</v>
      </c>
      <c r="P28" s="1">
        <f t="shared" si="14"/>
        <v>1.2882882882882894E-4</v>
      </c>
      <c r="Q28" s="1">
        <f t="shared" si="14"/>
        <v>1.121621621621621E-4</v>
      </c>
      <c r="R28" s="1">
        <f t="shared" si="14"/>
        <v>1.4984984984984999E-4</v>
      </c>
      <c r="S28" s="1">
        <f t="shared" si="14"/>
        <v>1.9249249249249243E-4</v>
      </c>
      <c r="T28" s="1">
        <f t="shared" si="14"/>
        <v>1.5780780780780791E-4</v>
      </c>
      <c r="U28" s="1">
        <f t="shared" si="14"/>
        <v>1.5375375375375382E-4</v>
      </c>
      <c r="V28" s="1">
        <f t="shared" si="14"/>
        <v>1.7222222222222232E-4</v>
      </c>
    </row>
    <row r="29" spans="1:22" x14ac:dyDescent="0.2">
      <c r="A29" s="8"/>
      <c r="B29" s="4" t="s">
        <v>19</v>
      </c>
      <c r="C29" s="1">
        <f>INTERCEPT(C23:C25,$B$23:$B$25)</f>
        <v>1.783722222222222</v>
      </c>
      <c r="D29" s="1">
        <f t="shared" ref="D29:V29" si="15">INTERCEPT(D23:D25,$B$23:$B$25)</f>
        <v>1.8314444444444444</v>
      </c>
      <c r="E29" s="1">
        <f t="shared" si="15"/>
        <v>1.8035555555555558</v>
      </c>
      <c r="F29" s="1">
        <f t="shared" si="15"/>
        <v>1.7936666666666667</v>
      </c>
      <c r="G29" s="1">
        <f t="shared" si="15"/>
        <v>1.888333333333333</v>
      </c>
      <c r="H29" s="1">
        <f t="shared" si="15"/>
        <v>1.8152222222222221</v>
      </c>
      <c r="I29" s="1">
        <f t="shared" si="15"/>
        <v>1.8242777777777777</v>
      </c>
      <c r="J29" s="1">
        <f t="shared" si="15"/>
        <v>1.8133888888888889</v>
      </c>
      <c r="K29" s="1">
        <f t="shared" si="15"/>
        <v>1.8147222222222221</v>
      </c>
      <c r="L29" s="1">
        <f t="shared" si="15"/>
        <v>1.8354444444444447</v>
      </c>
      <c r="M29" s="1">
        <f t="shared" si="15"/>
        <v>1.8273888888888892</v>
      </c>
      <c r="N29" s="1">
        <f t="shared" si="15"/>
        <v>1.8315000000000003</v>
      </c>
      <c r="O29" s="1">
        <f t="shared" si="15"/>
        <v>1.8012777777777778</v>
      </c>
      <c r="P29" s="1">
        <f t="shared" si="15"/>
        <v>1.8539999999999999</v>
      </c>
      <c r="Q29" s="1">
        <f t="shared" si="15"/>
        <v>1.8341666666666665</v>
      </c>
      <c r="R29" s="1">
        <f t="shared" si="15"/>
        <v>1.8235555555555558</v>
      </c>
      <c r="S29" s="1">
        <f t="shared" si="15"/>
        <v>1.8204444444444443</v>
      </c>
      <c r="T29" s="1">
        <f t="shared" si="15"/>
        <v>1.8309444444444445</v>
      </c>
      <c r="U29" s="1">
        <f t="shared" si="15"/>
        <v>1.8397777777777777</v>
      </c>
      <c r="V29" s="1">
        <f t="shared" si="15"/>
        <v>1.8482777777777779</v>
      </c>
    </row>
    <row r="30" spans="1:22" x14ac:dyDescent="0.2">
      <c r="A30" s="8" t="s">
        <v>12</v>
      </c>
      <c r="B30" s="3">
        <v>10</v>
      </c>
      <c r="C30">
        <v>9.6000000000000002E-2</v>
      </c>
      <c r="D30">
        <v>5.6000000000000001E-2</v>
      </c>
      <c r="E30">
        <v>4.4999999999999998E-2</v>
      </c>
      <c r="F30">
        <v>0.04</v>
      </c>
      <c r="G30">
        <v>3.7999999999999999E-2</v>
      </c>
      <c r="H30">
        <v>5.2999999999999999E-2</v>
      </c>
      <c r="I30">
        <v>4.1000000000000002E-2</v>
      </c>
      <c r="J30">
        <v>5.0999999999999997E-2</v>
      </c>
      <c r="K30">
        <v>4.8000000000000001E-2</v>
      </c>
      <c r="L30">
        <v>4.8000000000000001E-2</v>
      </c>
      <c r="M30">
        <v>5.5E-2</v>
      </c>
      <c r="N30">
        <v>5.5E-2</v>
      </c>
      <c r="O30">
        <v>5.7000000000000002E-2</v>
      </c>
      <c r="P30">
        <v>6.3E-2</v>
      </c>
      <c r="Q30">
        <v>6.6000000000000003E-2</v>
      </c>
      <c r="R30">
        <v>6.6000000000000003E-2</v>
      </c>
      <c r="S30">
        <v>6.8000000000000005E-2</v>
      </c>
      <c r="T30">
        <v>7.3999999999999996E-2</v>
      </c>
      <c r="U30">
        <v>7.2999999999999995E-2</v>
      </c>
      <c r="V30">
        <v>0.08</v>
      </c>
    </row>
    <row r="31" spans="1:22" x14ac:dyDescent="0.2">
      <c r="A31" s="8"/>
      <c r="B31" s="3">
        <v>100</v>
      </c>
      <c r="C31">
        <v>0.34899999999999998</v>
      </c>
      <c r="D31">
        <v>0.42699999999999999</v>
      </c>
      <c r="E31">
        <v>0.16900000000000001</v>
      </c>
      <c r="F31">
        <v>0.26500000000000001</v>
      </c>
      <c r="G31">
        <v>0.193</v>
      </c>
      <c r="H31">
        <v>0.20699999999999999</v>
      </c>
      <c r="I31">
        <v>0.16800000000000001</v>
      </c>
      <c r="J31">
        <v>0.113</v>
      </c>
      <c r="K31">
        <v>0.16600000000000001</v>
      </c>
      <c r="L31">
        <v>0.17299999999999999</v>
      </c>
      <c r="M31">
        <v>0.13800000000000001</v>
      </c>
      <c r="N31">
        <v>0.17499999999999999</v>
      </c>
      <c r="O31">
        <v>0.184</v>
      </c>
      <c r="P31">
        <v>0.246</v>
      </c>
      <c r="Q31">
        <v>0.222</v>
      </c>
      <c r="R31">
        <v>0.19900000000000001</v>
      </c>
      <c r="S31">
        <v>0.217</v>
      </c>
      <c r="T31">
        <v>0.28999999999999998</v>
      </c>
      <c r="U31">
        <v>0.127</v>
      </c>
      <c r="V31">
        <v>0.19800000000000001</v>
      </c>
    </row>
    <row r="32" spans="1:22" x14ac:dyDescent="0.2">
      <c r="A32" s="8"/>
      <c r="B32" s="3">
        <v>1000</v>
      </c>
      <c r="C32">
        <v>17.57</v>
      </c>
      <c r="D32">
        <v>16.28</v>
      </c>
      <c r="E32">
        <v>10.792999999999999</v>
      </c>
      <c r="F32">
        <v>7.7030000000000003</v>
      </c>
      <c r="G32">
        <f>4.78+1</f>
        <v>5.78</v>
      </c>
      <c r="H32">
        <f>7.716-1</f>
        <v>6.7160000000000002</v>
      </c>
      <c r="I32">
        <v>6.0110000000000001</v>
      </c>
      <c r="J32">
        <f>2.009+3</f>
        <v>5.0090000000000003</v>
      </c>
      <c r="K32">
        <f>5.834-1</f>
        <v>4.8339999999999996</v>
      </c>
      <c r="L32">
        <f>10.314-5</f>
        <v>5.3140000000000001</v>
      </c>
      <c r="M32">
        <f>0+4.38</f>
        <v>4.38</v>
      </c>
      <c r="N32">
        <f>-5+9.229</f>
        <v>4.2289999999999992</v>
      </c>
      <c r="O32">
        <v>4.6609999999999996</v>
      </c>
      <c r="P32">
        <f>-4+9.826</f>
        <v>5.8260000000000005</v>
      </c>
      <c r="Q32">
        <f>0.5+4.478</f>
        <v>4.9779999999999998</v>
      </c>
      <c r="R32">
        <f>-1+7.282</f>
        <v>6.282</v>
      </c>
      <c r="S32">
        <v>6.7380000000000004</v>
      </c>
      <c r="T32">
        <f>0+5.11</f>
        <v>5.1100000000000003</v>
      </c>
      <c r="U32">
        <f>10.264-5</f>
        <v>5.2639999999999993</v>
      </c>
      <c r="V32">
        <v>5.5739999999999998</v>
      </c>
    </row>
    <row r="33" spans="1:22" x14ac:dyDescent="0.2">
      <c r="A33" s="8"/>
      <c r="B33" s="3">
        <v>10000</v>
      </c>
      <c r="C33">
        <f>$B$33*C35+C36</f>
        <v>181.77274324324324</v>
      </c>
      <c r="D33">
        <f t="shared" ref="D33:V33" si="16">$B$33*D35+D36</f>
        <v>168.19151801801803</v>
      </c>
      <c r="E33">
        <f t="shared" si="16"/>
        <v>111.9182972972973</v>
      </c>
      <c r="F33">
        <f t="shared" si="16"/>
        <v>79.255306306306323</v>
      </c>
      <c r="G33">
        <f t="shared" si="16"/>
        <v>59.449653153153157</v>
      </c>
      <c r="H33">
        <f t="shared" si="16"/>
        <v>69.097671171171186</v>
      </c>
      <c r="I33">
        <f t="shared" si="16"/>
        <v>61.948509009009008</v>
      </c>
      <c r="J33">
        <f t="shared" si="16"/>
        <v>51.638387387387397</v>
      </c>
      <c r="K33">
        <f t="shared" si="16"/>
        <v>49.612882882882879</v>
      </c>
      <c r="L33">
        <f t="shared" si="16"/>
        <v>54.603229729729726</v>
      </c>
      <c r="M33">
        <f t="shared" si="16"/>
        <v>44.940306306306312</v>
      </c>
      <c r="N33">
        <f t="shared" si="16"/>
        <v>43.213441441441432</v>
      </c>
      <c r="O33">
        <f t="shared" si="16"/>
        <v>47.683040540540532</v>
      </c>
      <c r="P33">
        <f t="shared" si="16"/>
        <v>59.582081081081093</v>
      </c>
      <c r="Q33">
        <f t="shared" si="16"/>
        <v>50.796036036036028</v>
      </c>
      <c r="R33">
        <f t="shared" si="16"/>
        <v>64.5214009009009</v>
      </c>
      <c r="S33">
        <f t="shared" si="16"/>
        <v>69.205878378378401</v>
      </c>
      <c r="T33">
        <f t="shared" si="16"/>
        <v>51.86018018018018</v>
      </c>
      <c r="U33">
        <f t="shared" si="16"/>
        <v>54.128427927927916</v>
      </c>
      <c r="V33">
        <f t="shared" si="16"/>
        <v>57.046990990990984</v>
      </c>
    </row>
    <row r="34" spans="1:22" x14ac:dyDescent="0.2">
      <c r="A34" s="8"/>
      <c r="B34" s="5">
        <v>100000</v>
      </c>
      <c r="C34">
        <f>$B$34*C35+C36</f>
        <v>1824.4619324324326</v>
      </c>
      <c r="D34">
        <f t="shared" ref="D34:V34" si="17">$B$34*D35+D36</f>
        <v>1687.8536801801802</v>
      </c>
      <c r="E34">
        <f t="shared" si="17"/>
        <v>1123.5939729729728</v>
      </c>
      <c r="F34">
        <f t="shared" si="17"/>
        <v>795.01206306306324</v>
      </c>
      <c r="G34">
        <f t="shared" si="17"/>
        <v>596.32803153153156</v>
      </c>
      <c r="H34">
        <f t="shared" si="17"/>
        <v>693.13821171171185</v>
      </c>
      <c r="I34">
        <f t="shared" si="17"/>
        <v>621.5295900900901</v>
      </c>
      <c r="J34">
        <f t="shared" si="17"/>
        <v>518.12487387387387</v>
      </c>
      <c r="K34">
        <f t="shared" si="17"/>
        <v>497.55882882882878</v>
      </c>
      <c r="L34">
        <f t="shared" si="17"/>
        <v>547.67079729729733</v>
      </c>
      <c r="M34">
        <f t="shared" si="17"/>
        <v>450.69706306306313</v>
      </c>
      <c r="N34">
        <f t="shared" si="17"/>
        <v>433.18641441441434</v>
      </c>
      <c r="O34">
        <f t="shared" si="17"/>
        <v>478.04790540540534</v>
      </c>
      <c r="P34">
        <f t="shared" si="17"/>
        <v>597.31181081081093</v>
      </c>
      <c r="Q34">
        <f t="shared" si="17"/>
        <v>509.12036036036034</v>
      </c>
      <c r="R34">
        <f t="shared" si="17"/>
        <v>647.12950900900898</v>
      </c>
      <c r="S34">
        <f t="shared" si="17"/>
        <v>694.11128378378396</v>
      </c>
      <c r="T34">
        <f t="shared" si="17"/>
        <v>519.48180180180179</v>
      </c>
      <c r="U34">
        <f t="shared" si="17"/>
        <v>542.97977927927923</v>
      </c>
      <c r="V34">
        <f t="shared" si="17"/>
        <v>571.96590990990978</v>
      </c>
    </row>
    <row r="35" spans="1:22" x14ac:dyDescent="0.2">
      <c r="A35" s="8"/>
      <c r="B35" s="4" t="s">
        <v>18</v>
      </c>
      <c r="C35" s="1">
        <f>SLOPE(C30:C32,$B$30:$B$32)</f>
        <v>1.8252102102102104E-2</v>
      </c>
      <c r="D35" s="1">
        <f t="shared" ref="D35:V35" si="18">SLOPE(D30:D32,$B$30:$B$32)</f>
        <v>1.6885135135135135E-2</v>
      </c>
      <c r="E35" s="1">
        <f t="shared" si="18"/>
        <v>1.124084084084084E-2</v>
      </c>
      <c r="F35" s="1">
        <f t="shared" si="18"/>
        <v>7.9528528528528541E-3</v>
      </c>
      <c r="G35" s="1">
        <f t="shared" si="18"/>
        <v>5.9653153153153152E-3</v>
      </c>
      <c r="H35" s="1">
        <f t="shared" si="18"/>
        <v>6.9337837837837851E-3</v>
      </c>
      <c r="I35" s="1">
        <f t="shared" si="18"/>
        <v>6.2175675675675678E-3</v>
      </c>
      <c r="J35" s="1">
        <f t="shared" si="18"/>
        <v>5.183183183183184E-3</v>
      </c>
      <c r="K35" s="1">
        <f t="shared" si="18"/>
        <v>4.9771771771771767E-3</v>
      </c>
      <c r="L35" s="1">
        <f t="shared" si="18"/>
        <v>5.4785285285285281E-3</v>
      </c>
      <c r="M35" s="1">
        <f t="shared" si="18"/>
        <v>4.5084084084084089E-3</v>
      </c>
      <c r="N35" s="1">
        <f t="shared" si="18"/>
        <v>4.3330330330330321E-3</v>
      </c>
      <c r="O35" s="1">
        <f t="shared" si="18"/>
        <v>4.7818318318318311E-3</v>
      </c>
      <c r="P35" s="1">
        <f t="shared" si="18"/>
        <v>5.974774774774776E-3</v>
      </c>
      <c r="Q35" s="1">
        <f t="shared" si="18"/>
        <v>5.0924924924924918E-3</v>
      </c>
      <c r="R35" s="1">
        <f t="shared" si="18"/>
        <v>6.4734234234234238E-3</v>
      </c>
      <c r="S35" s="1">
        <f t="shared" si="18"/>
        <v>6.9433933933933951E-3</v>
      </c>
      <c r="T35" s="1">
        <f t="shared" si="18"/>
        <v>5.195795795795796E-3</v>
      </c>
      <c r="U35" s="1">
        <f t="shared" si="18"/>
        <v>5.4316816816816806E-3</v>
      </c>
      <c r="V35" s="1">
        <f t="shared" si="18"/>
        <v>5.7213213213213208E-3</v>
      </c>
    </row>
    <row r="36" spans="1:22" x14ac:dyDescent="0.2">
      <c r="A36" s="8"/>
      <c r="B36" s="4" t="s">
        <v>19</v>
      </c>
      <c r="C36" s="1">
        <f>INTERCEPT(C30:C32,$B$30:$B$32)</f>
        <v>-0.74827777777777893</v>
      </c>
      <c r="D36" s="1">
        <f t="shared" ref="D36:V36" si="19">INTERCEPT(D30:D32,$B$30:$B$32)</f>
        <v>-0.65983333333333238</v>
      </c>
      <c r="E36" s="1">
        <f t="shared" si="19"/>
        <v>-0.49011111111111072</v>
      </c>
      <c r="F36" s="1">
        <f t="shared" si="19"/>
        <v>-0.27322222222222203</v>
      </c>
      <c r="G36" s="1">
        <f t="shared" si="19"/>
        <v>-0.20350000000000001</v>
      </c>
      <c r="H36" s="1">
        <f t="shared" si="19"/>
        <v>-0.24016666666666708</v>
      </c>
      <c r="I36" s="1">
        <f t="shared" si="19"/>
        <v>-0.22716666666666674</v>
      </c>
      <c r="J36" s="1">
        <f t="shared" si="19"/>
        <v>-0.19344444444444475</v>
      </c>
      <c r="K36" s="1">
        <f t="shared" si="19"/>
        <v>-0.15888888888888864</v>
      </c>
      <c r="L36" s="1">
        <f t="shared" si="19"/>
        <v>-0.18205555555555564</v>
      </c>
      <c r="M36" s="1">
        <f t="shared" si="19"/>
        <v>-0.14377777777777823</v>
      </c>
      <c r="N36" s="1">
        <f t="shared" si="19"/>
        <v>-0.1168888888888886</v>
      </c>
      <c r="O36" s="1">
        <f t="shared" si="19"/>
        <v>-0.13527777777777783</v>
      </c>
      <c r="P36" s="1">
        <f t="shared" si="19"/>
        <v>-0.16566666666666663</v>
      </c>
      <c r="Q36" s="1">
        <f t="shared" si="19"/>
        <v>-0.12888888888888861</v>
      </c>
      <c r="R36" s="1">
        <f t="shared" si="19"/>
        <v>-0.21283333333333365</v>
      </c>
      <c r="S36" s="1">
        <f t="shared" si="19"/>
        <v>-0.22805555555555612</v>
      </c>
      <c r="T36" s="1">
        <f t="shared" si="19"/>
        <v>-9.7777777777777963E-2</v>
      </c>
      <c r="U36" s="1">
        <f t="shared" si="19"/>
        <v>-0.18838888888888872</v>
      </c>
      <c r="V36" s="1">
        <f t="shared" si="19"/>
        <v>-0.16622222222222183</v>
      </c>
    </row>
    <row r="37" spans="1:22" x14ac:dyDescent="0.2">
      <c r="A37" s="8" t="s">
        <v>14</v>
      </c>
      <c r="B37" s="3">
        <v>10</v>
      </c>
      <c r="C37">
        <v>3.5750000000000002</v>
      </c>
      <c r="D37">
        <v>3.5880000000000001</v>
      </c>
      <c r="E37">
        <v>3.4980000000000002</v>
      </c>
      <c r="F37">
        <v>3.4969999999999999</v>
      </c>
      <c r="G37">
        <v>3.5379999999999998</v>
      </c>
      <c r="H37">
        <v>3.64</v>
      </c>
      <c r="I37">
        <v>4.7610000000000001</v>
      </c>
      <c r="J37">
        <v>3.637</v>
      </c>
      <c r="K37">
        <v>4.843</v>
      </c>
      <c r="L37">
        <v>4.8220000000000001</v>
      </c>
      <c r="M37">
        <v>4.8780000000000001</v>
      </c>
      <c r="N37">
        <v>4.8360000000000003</v>
      </c>
      <c r="O37">
        <v>4.2640000000000002</v>
      </c>
      <c r="P37">
        <v>4.8410000000000002</v>
      </c>
      <c r="Q37">
        <v>4.8780000000000001</v>
      </c>
      <c r="R37">
        <v>4.7969999999999997</v>
      </c>
      <c r="S37">
        <v>4.9009999999999998</v>
      </c>
      <c r="T37">
        <v>4.7069999999999999</v>
      </c>
      <c r="U37">
        <v>4.8879999999999999</v>
      </c>
      <c r="V37">
        <v>4.9059999999999997</v>
      </c>
    </row>
    <row r="38" spans="1:22" x14ac:dyDescent="0.2">
      <c r="A38" s="8"/>
      <c r="B38" s="3">
        <v>100</v>
      </c>
      <c r="C38">
        <v>5.694</v>
      </c>
      <c r="D38">
        <v>4.9340000000000002</v>
      </c>
      <c r="E38">
        <v>4.3739999999999997</v>
      </c>
      <c r="F38">
        <v>4.3600000000000003</v>
      </c>
      <c r="G38">
        <v>4.6360000000000001</v>
      </c>
      <c r="H38">
        <v>4.2149999999999999</v>
      </c>
      <c r="I38">
        <v>5.3689999999999998</v>
      </c>
      <c r="J38">
        <v>5.3010000000000002</v>
      </c>
      <c r="K38">
        <v>5.3719999999999999</v>
      </c>
      <c r="L38">
        <v>5.4509999999999996</v>
      </c>
      <c r="M38">
        <v>5.1539999999999999</v>
      </c>
      <c r="N38">
        <v>5.444</v>
      </c>
      <c r="O38">
        <v>5.4</v>
      </c>
      <c r="P38">
        <v>5.56</v>
      </c>
      <c r="Q38">
        <v>5.5339999999999998</v>
      </c>
      <c r="R38">
        <v>5.5860000000000003</v>
      </c>
      <c r="S38">
        <v>5.883</v>
      </c>
      <c r="T38">
        <v>6.2350000000000003</v>
      </c>
      <c r="U38">
        <v>6.2859999999999996</v>
      </c>
      <c r="V38">
        <v>6.5289999999999999</v>
      </c>
    </row>
    <row r="39" spans="1:22" x14ac:dyDescent="0.2">
      <c r="A39" s="8"/>
      <c r="B39" s="3">
        <v>1000</v>
      </c>
      <c r="C39">
        <v>102.256</v>
      </c>
      <c r="D39">
        <v>61.314</v>
      </c>
      <c r="E39">
        <v>43.914000000000001</v>
      </c>
      <c r="F39">
        <v>35.088999999999999</v>
      </c>
      <c r="G39">
        <v>28.029</v>
      </c>
      <c r="H39">
        <v>29.495000000000001</v>
      </c>
      <c r="I39">
        <v>26.401</v>
      </c>
      <c r="J39">
        <v>20.224</v>
      </c>
      <c r="K39">
        <v>26.52</v>
      </c>
      <c r="L39">
        <v>31.33</v>
      </c>
      <c r="M39">
        <v>19.643000000000001</v>
      </c>
      <c r="N39">
        <v>30.920999999999999</v>
      </c>
      <c r="O39">
        <v>25.870999999999999</v>
      </c>
      <c r="P39">
        <v>30.306999999999999</v>
      </c>
      <c r="Q39">
        <v>24.385000000000002</v>
      </c>
      <c r="R39">
        <v>27.283000000000001</v>
      </c>
      <c r="S39">
        <v>27.405000000000001</v>
      </c>
      <c r="T39">
        <v>20.38</v>
      </c>
      <c r="U39">
        <v>31.427</v>
      </c>
      <c r="V39">
        <v>26.812999999999999</v>
      </c>
    </row>
    <row r="40" spans="1:22" x14ac:dyDescent="0.2">
      <c r="A40" s="8"/>
      <c r="B40" s="3">
        <v>10000</v>
      </c>
      <c r="C40">
        <f>$B$40*C42+C43</f>
        <v>1026.7948648648648</v>
      </c>
      <c r="D40">
        <f t="shared" ref="D40:V40" si="20">$B$40*D42+D43</f>
        <v>601.7206666666666</v>
      </c>
      <c r="E40">
        <f t="shared" si="20"/>
        <v>422.53751351351366</v>
      </c>
      <c r="F40">
        <f t="shared" si="20"/>
        <v>330.33404954954949</v>
      </c>
      <c r="G40">
        <f t="shared" si="20"/>
        <v>255.19335585585586</v>
      </c>
      <c r="H40">
        <f t="shared" si="20"/>
        <v>271.65027027027031</v>
      </c>
      <c r="I40">
        <f t="shared" si="20"/>
        <v>228.57148648648649</v>
      </c>
      <c r="J40">
        <f t="shared" si="20"/>
        <v>170.38984234234238</v>
      </c>
      <c r="K40">
        <f t="shared" si="20"/>
        <v>229.35667567567569</v>
      </c>
      <c r="L40">
        <f t="shared" si="20"/>
        <v>279.44311261261259</v>
      </c>
      <c r="M40">
        <f t="shared" si="20"/>
        <v>158.14016666666669</v>
      </c>
      <c r="N40">
        <f t="shared" si="20"/>
        <v>275.11876126126123</v>
      </c>
      <c r="O40">
        <f t="shared" si="20"/>
        <v>225.61509459459458</v>
      </c>
      <c r="P40">
        <f t="shared" si="20"/>
        <v>268.20764414414407</v>
      </c>
      <c r="Q40">
        <f t="shared" si="20"/>
        <v>206.19585135135137</v>
      </c>
      <c r="R40">
        <f t="shared" si="20"/>
        <v>236.72756306306306</v>
      </c>
      <c r="S40">
        <f t="shared" si="20"/>
        <v>236.24688288288291</v>
      </c>
      <c r="T40">
        <f t="shared" si="20"/>
        <v>162.44862612612613</v>
      </c>
      <c r="U40">
        <f t="shared" si="20"/>
        <v>276.75375225225224</v>
      </c>
      <c r="V40">
        <f t="shared" si="20"/>
        <v>227.44338738738742</v>
      </c>
    </row>
    <row r="41" spans="1:22" x14ac:dyDescent="0.2">
      <c r="A41" s="8"/>
      <c r="B41" s="5">
        <v>100000</v>
      </c>
      <c r="C41">
        <f>$B$41*C42+C43</f>
        <v>10275.578648648649</v>
      </c>
      <c r="D41">
        <f t="shared" ref="D41:V41" si="21">$B$41*D42+D43</f>
        <v>6007.7206666666661</v>
      </c>
      <c r="E41">
        <f t="shared" si="21"/>
        <v>4210.1591351351362</v>
      </c>
      <c r="F41">
        <f t="shared" si="21"/>
        <v>3283.7799954954949</v>
      </c>
      <c r="G41">
        <f t="shared" si="21"/>
        <v>2527.3960585585583</v>
      </c>
      <c r="H41">
        <f t="shared" si="21"/>
        <v>2694.0827027027026</v>
      </c>
      <c r="I41">
        <f t="shared" si="21"/>
        <v>2250.949864864865</v>
      </c>
      <c r="J41">
        <f t="shared" si="21"/>
        <v>1671.9709234234235</v>
      </c>
      <c r="K41">
        <f t="shared" si="21"/>
        <v>2258.4377567567572</v>
      </c>
      <c r="L41">
        <f t="shared" si="21"/>
        <v>2761.4566261261261</v>
      </c>
      <c r="M41">
        <f t="shared" si="21"/>
        <v>1543.6401666666668</v>
      </c>
      <c r="N41">
        <f t="shared" si="21"/>
        <v>2717.9701126126129</v>
      </c>
      <c r="O41">
        <f t="shared" si="21"/>
        <v>2223.4664459459455</v>
      </c>
      <c r="P41">
        <f t="shared" si="21"/>
        <v>2648.0049414414411</v>
      </c>
      <c r="Q41">
        <f t="shared" si="21"/>
        <v>2024.8580135135135</v>
      </c>
      <c r="R41">
        <f t="shared" si="21"/>
        <v>2331.7951306306309</v>
      </c>
      <c r="S41">
        <f t="shared" si="21"/>
        <v>2325.1928288288291</v>
      </c>
      <c r="T41">
        <f t="shared" si="21"/>
        <v>1583.0837612612613</v>
      </c>
      <c r="U41">
        <f t="shared" si="21"/>
        <v>2730.5240225225225</v>
      </c>
      <c r="V41">
        <f t="shared" si="21"/>
        <v>2233.9298738738739</v>
      </c>
    </row>
    <row r="42" spans="1:22" x14ac:dyDescent="0.2">
      <c r="A42" s="8"/>
      <c r="B42" s="4" t="s">
        <v>18</v>
      </c>
      <c r="C42" s="1">
        <f>SLOPE(C37:C39,$B$37:$B$39)</f>
        <v>0.10276426426426426</v>
      </c>
      <c r="D42" s="1">
        <f t="shared" ref="D42:V42" si="22">SLOPE(D37:D39,$B$37:$B$39)</f>
        <v>6.0066666666666664E-2</v>
      </c>
      <c r="E42" s="1">
        <f t="shared" si="22"/>
        <v>4.2084684684684695E-2</v>
      </c>
      <c r="F42" s="1">
        <f t="shared" si="22"/>
        <v>3.281606606606606E-2</v>
      </c>
      <c r="G42" s="1">
        <f t="shared" si="22"/>
        <v>2.5246696696696696E-2</v>
      </c>
      <c r="H42" s="1">
        <f t="shared" si="22"/>
        <v>2.6915915915915918E-2</v>
      </c>
      <c r="I42" s="1">
        <f t="shared" si="22"/>
        <v>2.2470870870870872E-2</v>
      </c>
      <c r="J42" s="1">
        <f t="shared" si="22"/>
        <v>1.6684234234234235E-2</v>
      </c>
      <c r="K42" s="1">
        <f t="shared" si="22"/>
        <v>2.2545345345345347E-2</v>
      </c>
      <c r="L42" s="1">
        <f t="shared" si="22"/>
        <v>2.7577927927927928E-2</v>
      </c>
      <c r="M42" s="1">
        <f t="shared" si="22"/>
        <v>1.5394444444444445E-2</v>
      </c>
      <c r="N42" s="1">
        <f t="shared" si="22"/>
        <v>2.7142792792792792E-2</v>
      </c>
      <c r="O42" s="1">
        <f t="shared" si="22"/>
        <v>2.2198348348348346E-2</v>
      </c>
      <c r="P42" s="1">
        <f t="shared" si="22"/>
        <v>2.6442192192192189E-2</v>
      </c>
      <c r="Q42" s="1">
        <f t="shared" si="22"/>
        <v>2.0207357357357358E-2</v>
      </c>
      <c r="R42" s="1">
        <f t="shared" si="22"/>
        <v>2.327852852852853E-2</v>
      </c>
      <c r="S42" s="1">
        <f t="shared" si="22"/>
        <v>2.3210510510510513E-2</v>
      </c>
      <c r="T42" s="1">
        <f t="shared" si="22"/>
        <v>1.5784834834834834E-2</v>
      </c>
      <c r="U42" s="1">
        <f t="shared" si="22"/>
        <v>2.7264114114114113E-2</v>
      </c>
      <c r="V42" s="1">
        <f t="shared" si="22"/>
        <v>2.2294294294294296E-2</v>
      </c>
    </row>
    <row r="43" spans="1:22" x14ac:dyDescent="0.2">
      <c r="A43" s="8"/>
      <c r="B43" s="4" t="s">
        <v>19</v>
      </c>
      <c r="C43" s="1">
        <f>INTERCEPT(C37:C39,$B$37:$B$39)</f>
        <v>-0.84777777777777175</v>
      </c>
      <c r="D43" s="1">
        <f t="shared" ref="D43:V43" si="23">INTERCEPT(D37:D39,$B$37:$B$39)</f>
        <v>1.054000000000002</v>
      </c>
      <c r="E43" s="1">
        <f t="shared" si="23"/>
        <v>1.6906666666666634</v>
      </c>
      <c r="F43" s="1">
        <f t="shared" si="23"/>
        <v>2.1733888888888906</v>
      </c>
      <c r="G43" s="1">
        <f t="shared" si="23"/>
        <v>2.7263888888888896</v>
      </c>
      <c r="H43" s="1">
        <f t="shared" si="23"/>
        <v>2.4911111111111115</v>
      </c>
      <c r="I43" s="1">
        <f t="shared" si="23"/>
        <v>3.8627777777777776</v>
      </c>
      <c r="J43" s="1">
        <f t="shared" si="23"/>
        <v>3.5474999999999994</v>
      </c>
      <c r="K43" s="1">
        <f t="shared" si="23"/>
        <v>3.9032222222222206</v>
      </c>
      <c r="L43" s="1">
        <f t="shared" si="23"/>
        <v>3.6638333333333311</v>
      </c>
      <c r="M43" s="1">
        <f t="shared" si="23"/>
        <v>4.1957222222222228</v>
      </c>
      <c r="N43" s="1">
        <f t="shared" si="23"/>
        <v>3.6908333333333339</v>
      </c>
      <c r="O43" s="1">
        <f t="shared" si="23"/>
        <v>3.6316111111111109</v>
      </c>
      <c r="P43" s="1">
        <f t="shared" si="23"/>
        <v>3.7857222222222227</v>
      </c>
      <c r="Q43" s="1">
        <f t="shared" si="23"/>
        <v>4.1222777777777759</v>
      </c>
      <c r="R43" s="1">
        <f t="shared" si="23"/>
        <v>3.9422777777777753</v>
      </c>
      <c r="S43" s="1">
        <f t="shared" si="23"/>
        <v>4.1417777777777776</v>
      </c>
      <c r="T43" s="1">
        <f t="shared" si="23"/>
        <v>4.6002777777777784</v>
      </c>
      <c r="U43" s="1">
        <f t="shared" si="23"/>
        <v>4.1126111111111108</v>
      </c>
      <c r="V43" s="1">
        <f t="shared" si="23"/>
        <v>4.500444444444442</v>
      </c>
    </row>
    <row r="44" spans="1:22" x14ac:dyDescent="0.2">
      <c r="A44" s="8" t="s">
        <v>20</v>
      </c>
      <c r="B44" s="3">
        <v>10</v>
      </c>
      <c r="C44">
        <f>SUM(C2,C9,C16,C23,C30)</f>
        <v>3.5720000000000001</v>
      </c>
      <c r="D44">
        <f>SUM(D2,D9,D16,D23,D30)</f>
        <v>3.5840000000000001</v>
      </c>
      <c r="E44">
        <f t="shared" ref="E44:V48" si="24">SUM(E2,E9,E16,E23,E30)</f>
        <v>3.4939999999999998</v>
      </c>
      <c r="F44">
        <f t="shared" si="24"/>
        <v>3.4930000000000003</v>
      </c>
      <c r="G44">
        <f t="shared" si="24"/>
        <v>3.5339999999999994</v>
      </c>
      <c r="H44">
        <f t="shared" si="24"/>
        <v>3.6379999999999999</v>
      </c>
      <c r="I44">
        <f t="shared" si="24"/>
        <v>4.7580000000000009</v>
      </c>
      <c r="J44">
        <f t="shared" si="24"/>
        <v>3.6339999999999999</v>
      </c>
      <c r="K44">
        <f t="shared" si="24"/>
        <v>4.8390000000000004</v>
      </c>
      <c r="L44">
        <f t="shared" si="24"/>
        <v>4.8179999999999996</v>
      </c>
      <c r="M44">
        <f t="shared" si="24"/>
        <v>4.8759999999999994</v>
      </c>
      <c r="N44">
        <f t="shared" si="24"/>
        <v>4.8319999999999999</v>
      </c>
      <c r="O44">
        <f t="shared" si="24"/>
        <v>4.2610000000000001</v>
      </c>
      <c r="P44">
        <f t="shared" si="24"/>
        <v>4.8369999999999997</v>
      </c>
      <c r="Q44">
        <f t="shared" si="24"/>
        <v>4.8730000000000002</v>
      </c>
      <c r="R44">
        <f t="shared" si="24"/>
        <v>4.7949999999999999</v>
      </c>
      <c r="S44">
        <f t="shared" si="24"/>
        <v>4.8969999999999994</v>
      </c>
      <c r="T44">
        <f t="shared" si="24"/>
        <v>4.7039999999999997</v>
      </c>
      <c r="U44">
        <f t="shared" si="24"/>
        <v>4.8840000000000003</v>
      </c>
      <c r="V44">
        <f t="shared" si="24"/>
        <v>4.902000000000001</v>
      </c>
    </row>
    <row r="45" spans="1:22" x14ac:dyDescent="0.2">
      <c r="A45" s="8"/>
      <c r="B45" s="3">
        <v>100</v>
      </c>
      <c r="C45">
        <f t="shared" ref="C45:R48" si="25">SUM(C3,C10,C17,C24,C31)</f>
        <v>5.6890000000000001</v>
      </c>
      <c r="D45">
        <f t="shared" si="25"/>
        <v>4.9309999999999992</v>
      </c>
      <c r="E45">
        <f t="shared" si="25"/>
        <v>4.37</v>
      </c>
      <c r="F45">
        <f t="shared" si="25"/>
        <v>4.3559999999999999</v>
      </c>
      <c r="G45">
        <f t="shared" si="25"/>
        <v>4.6319999999999997</v>
      </c>
      <c r="H45">
        <f t="shared" si="25"/>
        <v>4.2109999999999994</v>
      </c>
      <c r="I45">
        <f t="shared" si="25"/>
        <v>5.3659999999999997</v>
      </c>
      <c r="J45">
        <f t="shared" si="25"/>
        <v>5.2970000000000006</v>
      </c>
      <c r="K45">
        <f t="shared" si="25"/>
        <v>5.3689999999999998</v>
      </c>
      <c r="L45">
        <f t="shared" si="25"/>
        <v>5.447000000000001</v>
      </c>
      <c r="M45">
        <f t="shared" si="25"/>
        <v>5.1499999999999995</v>
      </c>
      <c r="N45">
        <f t="shared" si="25"/>
        <v>5.4409999999999998</v>
      </c>
      <c r="O45">
        <f t="shared" si="25"/>
        <v>5.3959999999999999</v>
      </c>
      <c r="P45">
        <f t="shared" si="25"/>
        <v>5.5570000000000004</v>
      </c>
      <c r="Q45">
        <f t="shared" si="25"/>
        <v>5.53</v>
      </c>
      <c r="R45">
        <f t="shared" si="25"/>
        <v>5.5820000000000007</v>
      </c>
      <c r="S45">
        <f t="shared" si="24"/>
        <v>5.88</v>
      </c>
      <c r="T45">
        <f t="shared" si="24"/>
        <v>6.2309999999999999</v>
      </c>
      <c r="U45">
        <f t="shared" si="24"/>
        <v>6.2819999999999991</v>
      </c>
      <c r="V45">
        <f t="shared" si="24"/>
        <v>6.5260000000000007</v>
      </c>
    </row>
    <row r="46" spans="1:22" x14ac:dyDescent="0.2">
      <c r="A46" s="8"/>
      <c r="B46" s="3">
        <v>1000</v>
      </c>
      <c r="C46">
        <f t="shared" si="25"/>
        <v>102.25200000000001</v>
      </c>
      <c r="D46">
        <f t="shared" si="25"/>
        <v>61.31</v>
      </c>
      <c r="E46">
        <f t="shared" si="25"/>
        <v>43.91</v>
      </c>
      <c r="F46">
        <f t="shared" si="25"/>
        <v>35.085000000000001</v>
      </c>
      <c r="G46">
        <f t="shared" si="25"/>
        <v>29.025000000000002</v>
      </c>
      <c r="H46">
        <f t="shared" si="25"/>
        <v>28.490000000000002</v>
      </c>
      <c r="I46">
        <f t="shared" si="25"/>
        <v>26.396999999999998</v>
      </c>
      <c r="J46">
        <f t="shared" si="25"/>
        <v>23.218999999999998</v>
      </c>
      <c r="K46">
        <f t="shared" si="25"/>
        <v>25.515999999999998</v>
      </c>
      <c r="L46">
        <f t="shared" si="25"/>
        <v>26.326999999999998</v>
      </c>
      <c r="M46">
        <f t="shared" si="25"/>
        <v>24.018999999999995</v>
      </c>
      <c r="N46">
        <f t="shared" si="25"/>
        <v>25.916999999999998</v>
      </c>
      <c r="O46">
        <f t="shared" si="25"/>
        <v>25.868000000000002</v>
      </c>
      <c r="P46">
        <f t="shared" si="25"/>
        <v>26.302999999999997</v>
      </c>
      <c r="Q46">
        <f t="shared" si="25"/>
        <v>24.881999999999998</v>
      </c>
      <c r="R46">
        <f t="shared" si="25"/>
        <v>26.280000000000005</v>
      </c>
      <c r="S46">
        <f t="shared" si="24"/>
        <v>27.400000000000002</v>
      </c>
      <c r="T46">
        <f t="shared" si="24"/>
        <v>25.286999999999999</v>
      </c>
      <c r="U46">
        <f t="shared" si="24"/>
        <v>26.421999999999997</v>
      </c>
      <c r="V46">
        <f t="shared" si="24"/>
        <v>26.810000000000002</v>
      </c>
    </row>
    <row r="47" spans="1:22" x14ac:dyDescent="0.2">
      <c r="A47" s="8"/>
      <c r="B47" s="3">
        <v>10000</v>
      </c>
      <c r="C47">
        <f t="shared" si="25"/>
        <v>1026.7894189189187</v>
      </c>
      <c r="D47">
        <f t="shared" si="25"/>
        <v>601.71266216216213</v>
      </c>
      <c r="E47">
        <f t="shared" si="25"/>
        <v>422.53351351351353</v>
      </c>
      <c r="F47">
        <f t="shared" si="25"/>
        <v>329.33004954954959</v>
      </c>
      <c r="G47">
        <f t="shared" si="25"/>
        <v>265.64431081081085</v>
      </c>
      <c r="H47">
        <f t="shared" si="25"/>
        <v>261.16995945945945</v>
      </c>
      <c r="I47">
        <f t="shared" si="25"/>
        <v>238.5580315315315</v>
      </c>
      <c r="J47">
        <f t="shared" si="25"/>
        <v>201.73480180180178</v>
      </c>
      <c r="K47">
        <f t="shared" si="25"/>
        <v>221.89371621621621</v>
      </c>
      <c r="L47">
        <f t="shared" si="25"/>
        <v>227.17479279279274</v>
      </c>
      <c r="M47">
        <f t="shared" si="25"/>
        <v>203.91796846846847</v>
      </c>
      <c r="N47">
        <f t="shared" si="25"/>
        <v>222.83598198198203</v>
      </c>
      <c r="O47">
        <f t="shared" si="25"/>
        <v>225.61609909909907</v>
      </c>
      <c r="P47">
        <f t="shared" si="25"/>
        <v>226.37981981981986</v>
      </c>
      <c r="Q47">
        <f t="shared" si="25"/>
        <v>211.43523423423426</v>
      </c>
      <c r="R47">
        <f t="shared" si="25"/>
        <v>226.26816216216218</v>
      </c>
      <c r="S47">
        <f t="shared" si="24"/>
        <v>236.22842342342346</v>
      </c>
      <c r="T47">
        <f t="shared" si="24"/>
        <v>213.78345945945949</v>
      </c>
      <c r="U47">
        <f t="shared" si="24"/>
        <v>224.46452252252249</v>
      </c>
      <c r="V47">
        <f t="shared" si="24"/>
        <v>227.44583783783784</v>
      </c>
    </row>
    <row r="48" spans="1:22" x14ac:dyDescent="0.2">
      <c r="A48" s="8"/>
      <c r="B48" s="7">
        <v>100000</v>
      </c>
      <c r="C48">
        <f t="shared" si="25"/>
        <v>10275.559689189187</v>
      </c>
      <c r="D48">
        <f>SUM(D6,D13,D20,D27,D34)</f>
        <v>6007.672121621622</v>
      </c>
      <c r="E48">
        <f t="shared" si="25"/>
        <v>4210.1551351351354</v>
      </c>
      <c r="F48">
        <f t="shared" si="25"/>
        <v>3283.7759954954959</v>
      </c>
      <c r="G48">
        <f t="shared" si="25"/>
        <v>2632.4416081081081</v>
      </c>
      <c r="H48">
        <f t="shared" si="25"/>
        <v>2588.8050945945943</v>
      </c>
      <c r="I48">
        <f t="shared" si="25"/>
        <v>2250.8418153153152</v>
      </c>
      <c r="J48">
        <f t="shared" si="25"/>
        <v>1986.9510180180177</v>
      </c>
      <c r="K48">
        <f t="shared" si="25"/>
        <v>2153.3396621621623</v>
      </c>
      <c r="L48">
        <f t="shared" si="25"/>
        <v>2236.3099279279277</v>
      </c>
      <c r="M48">
        <f t="shared" si="25"/>
        <v>2003.6341846846847</v>
      </c>
      <c r="N48">
        <f t="shared" si="25"/>
        <v>2192.67381981982</v>
      </c>
      <c r="O48">
        <f t="shared" si="25"/>
        <v>2223.5079909909909</v>
      </c>
      <c r="P48">
        <f t="shared" si="25"/>
        <v>2227.758198198198</v>
      </c>
      <c r="Q48">
        <f t="shared" si="25"/>
        <v>2077.5433423423419</v>
      </c>
      <c r="R48">
        <f t="shared" si="25"/>
        <v>2226.7276216216219</v>
      </c>
      <c r="S48">
        <f t="shared" si="24"/>
        <v>2325.0392342342343</v>
      </c>
      <c r="T48">
        <f t="shared" si="24"/>
        <v>2098.9185945945947</v>
      </c>
      <c r="U48">
        <f t="shared" si="24"/>
        <v>2205.1672252252247</v>
      </c>
      <c r="V48">
        <f t="shared" si="24"/>
        <v>2233.9863783783785</v>
      </c>
    </row>
  </sheetData>
  <mergeCells count="7">
    <mergeCell ref="A44:A48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VM</vt:lpstr>
      <vt:lpstr>VM-impr</vt:lpstr>
      <vt:lpstr>VM-impr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2016-09-11T19:50:49Z</dcterms:created>
  <dcterms:modified xsi:type="dcterms:W3CDTF">2016-09-20T11:20:10Z</dcterms:modified>
</cp:coreProperties>
</file>