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auckland.ac.nz\myhome\Documents\GitHub\2020-srw-rc-car\CoilDesign\AnalysisResults_Block\"/>
    </mc:Choice>
  </mc:AlternateContent>
  <xr:revisionPtr revIDLastSave="0" documentId="13_ncr:1_{99518689-3A8E-4078-ABDF-3E83F393DA33}" xr6:coauthVersionLast="36" xr6:coauthVersionMax="36" xr10:uidLastSave="{00000000-0000-0000-0000-000000000000}"/>
  <bookViews>
    <workbookView xWindow="0" yWindow="0" windowWidth="28800" windowHeight="14025" activeTab="1" xr2:uid="{00000000-000D-0000-FFFF-FFFF00000000}"/>
  </bookViews>
  <sheets>
    <sheet name="ydisp" sheetId="6" r:id="rId1"/>
    <sheet name="xdisp" sheetId="4" r:id="rId2"/>
    <sheet name="Sheet1" sheetId="1" r:id="rId3"/>
  </sheets>
  <definedNames>
    <definedName name="Ipt" localSheetId="1">xdisp!$U$14</definedName>
    <definedName name="Ipt" localSheetId="0">ydisp!$U$14</definedName>
    <definedName name="Ipt">#REF!</definedName>
    <definedName name="Ist" localSheetId="1">xdisp!$V$14</definedName>
    <definedName name="Ist" localSheetId="0">ydisp!$V$14</definedName>
    <definedName name="Ist">#REF!</definedName>
    <definedName name="w" localSheetId="1">xdisp!$K$2</definedName>
    <definedName name="w" localSheetId="0">ydisp!$K$2</definedName>
    <definedName name="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4" i="6" l="1"/>
  <c r="G44" i="6"/>
  <c r="E44" i="6"/>
  <c r="O44" i="6" s="1"/>
  <c r="D44" i="6"/>
  <c r="N44" i="6" s="1"/>
  <c r="C44" i="6"/>
  <c r="B44" i="6"/>
  <c r="P39" i="6"/>
  <c r="G39" i="6"/>
  <c r="E39" i="6"/>
  <c r="O39" i="6" s="1"/>
  <c r="D39" i="6"/>
  <c r="N39" i="6" s="1"/>
  <c r="C39" i="6"/>
  <c r="B39" i="6"/>
  <c r="X32" i="6"/>
  <c r="Y32" i="6" s="1"/>
  <c r="O32" i="6"/>
  <c r="N32" i="6"/>
  <c r="G32" i="6"/>
  <c r="E32" i="6"/>
  <c r="D32" i="6"/>
  <c r="C32" i="6"/>
  <c r="B32" i="6"/>
  <c r="N25" i="6"/>
  <c r="G25" i="6"/>
  <c r="E25" i="6"/>
  <c r="O25" i="6" s="1"/>
  <c r="D25" i="6"/>
  <c r="C25" i="6"/>
  <c r="B25" i="6"/>
  <c r="P18" i="6"/>
  <c r="G18" i="6"/>
  <c r="E18" i="6"/>
  <c r="O18" i="6" s="1"/>
  <c r="D18" i="6"/>
  <c r="N18" i="6" s="1"/>
  <c r="C18" i="6"/>
  <c r="B18" i="6"/>
  <c r="P11" i="6"/>
  <c r="T11" i="6" s="1"/>
  <c r="O11" i="6"/>
  <c r="G11" i="6"/>
  <c r="E11" i="6"/>
  <c r="D11" i="6"/>
  <c r="N11" i="6" s="1"/>
  <c r="C11" i="6"/>
  <c r="B11" i="6"/>
  <c r="N43" i="6"/>
  <c r="G43" i="6"/>
  <c r="P43" i="6" s="1"/>
  <c r="S43" i="6" s="1"/>
  <c r="E43" i="6"/>
  <c r="O43" i="6" s="1"/>
  <c r="D43" i="6"/>
  <c r="C43" i="6"/>
  <c r="B43" i="6"/>
  <c r="N38" i="6"/>
  <c r="X38" i="6" s="1"/>
  <c r="Y38" i="6" s="1"/>
  <c r="G38" i="6"/>
  <c r="P38" i="6" s="1"/>
  <c r="E38" i="6"/>
  <c r="O38" i="6" s="1"/>
  <c r="D38" i="6"/>
  <c r="C38" i="6"/>
  <c r="B38" i="6"/>
  <c r="G31" i="6"/>
  <c r="P31" i="6" s="1"/>
  <c r="E31" i="6"/>
  <c r="O31" i="6" s="1"/>
  <c r="D31" i="6"/>
  <c r="N31" i="6" s="1"/>
  <c r="C31" i="6"/>
  <c r="B31" i="6"/>
  <c r="O24" i="6"/>
  <c r="G24" i="6"/>
  <c r="P24" i="6" s="1"/>
  <c r="T24" i="6" s="1"/>
  <c r="E24" i="6"/>
  <c r="D24" i="6"/>
  <c r="N24" i="6" s="1"/>
  <c r="C24" i="6"/>
  <c r="B24" i="6"/>
  <c r="N17" i="6"/>
  <c r="X17" i="6" s="1"/>
  <c r="Y17" i="6" s="1"/>
  <c r="G17" i="6"/>
  <c r="E17" i="6"/>
  <c r="O17" i="6" s="1"/>
  <c r="D17" i="6"/>
  <c r="C17" i="6"/>
  <c r="B17" i="6"/>
  <c r="G10" i="6"/>
  <c r="E10" i="6"/>
  <c r="O10" i="6" s="1"/>
  <c r="D10" i="6"/>
  <c r="N10" i="6" s="1"/>
  <c r="C10" i="6"/>
  <c r="B10" i="6"/>
  <c r="P42" i="6"/>
  <c r="T42" i="6" s="1"/>
  <c r="G42" i="6"/>
  <c r="E42" i="6"/>
  <c r="O42" i="6" s="1"/>
  <c r="D42" i="6"/>
  <c r="N42" i="6" s="1"/>
  <c r="C42" i="6"/>
  <c r="B42" i="6"/>
  <c r="G37" i="6"/>
  <c r="P37" i="6" s="1"/>
  <c r="E37" i="6"/>
  <c r="O37" i="6" s="1"/>
  <c r="D37" i="6"/>
  <c r="N37" i="6" s="1"/>
  <c r="C37" i="6"/>
  <c r="B37" i="6"/>
  <c r="O30" i="6"/>
  <c r="N30" i="6"/>
  <c r="X30" i="6" s="1"/>
  <c r="Y30" i="6" s="1"/>
  <c r="G30" i="6"/>
  <c r="P30" i="6" s="1"/>
  <c r="S30" i="6" s="1"/>
  <c r="E30" i="6"/>
  <c r="D30" i="6"/>
  <c r="C30" i="6"/>
  <c r="B30" i="6"/>
  <c r="N23" i="6"/>
  <c r="X23" i="6" s="1"/>
  <c r="Y23" i="6" s="1"/>
  <c r="G23" i="6"/>
  <c r="P23" i="6" s="1"/>
  <c r="E23" i="6"/>
  <c r="O23" i="6" s="1"/>
  <c r="D23" i="6"/>
  <c r="C23" i="6"/>
  <c r="B23" i="6"/>
  <c r="G16" i="6"/>
  <c r="E16" i="6"/>
  <c r="O16" i="6" s="1"/>
  <c r="D16" i="6"/>
  <c r="N16" i="6" s="1"/>
  <c r="C16" i="6"/>
  <c r="B16" i="6"/>
  <c r="P9" i="6"/>
  <c r="G9" i="6"/>
  <c r="E9" i="6"/>
  <c r="O9" i="6" s="1"/>
  <c r="T9" i="6" s="1"/>
  <c r="D9" i="6"/>
  <c r="N9" i="6" s="1"/>
  <c r="C9" i="6"/>
  <c r="B9" i="6"/>
  <c r="X41" i="6"/>
  <c r="Y41" i="6" s="1"/>
  <c r="N41" i="6"/>
  <c r="G41" i="6"/>
  <c r="P41" i="6" s="1"/>
  <c r="S41" i="6" s="1"/>
  <c r="E41" i="6"/>
  <c r="O41" i="6" s="1"/>
  <c r="T41" i="6" s="1"/>
  <c r="D41" i="6"/>
  <c r="C41" i="6"/>
  <c r="B41" i="6"/>
  <c r="G36" i="6"/>
  <c r="E36" i="6"/>
  <c r="O36" i="6" s="1"/>
  <c r="D36" i="6"/>
  <c r="N36" i="6" s="1"/>
  <c r="C36" i="6"/>
  <c r="B36" i="6"/>
  <c r="P29" i="6"/>
  <c r="T29" i="6" s="1"/>
  <c r="G29" i="6"/>
  <c r="E29" i="6"/>
  <c r="O29" i="6" s="1"/>
  <c r="D29" i="6"/>
  <c r="N29" i="6" s="1"/>
  <c r="C29" i="6"/>
  <c r="B29" i="6"/>
  <c r="P22" i="6"/>
  <c r="O22" i="6"/>
  <c r="G22" i="6"/>
  <c r="E22" i="6"/>
  <c r="D22" i="6"/>
  <c r="N22" i="6" s="1"/>
  <c r="C22" i="6"/>
  <c r="B22" i="6"/>
  <c r="S15" i="6"/>
  <c r="G15" i="6"/>
  <c r="P15" i="6" s="1"/>
  <c r="E15" i="6"/>
  <c r="O15" i="6" s="1"/>
  <c r="D15" i="6"/>
  <c r="N15" i="6" s="1"/>
  <c r="X15" i="6" s="1"/>
  <c r="Y15" i="6" s="1"/>
  <c r="C15" i="6"/>
  <c r="B15" i="6"/>
  <c r="G8" i="6"/>
  <c r="P8" i="6" s="1"/>
  <c r="E8" i="6"/>
  <c r="O8" i="6" s="1"/>
  <c r="D8" i="6"/>
  <c r="N8" i="6" s="1"/>
  <c r="X8" i="6" s="1"/>
  <c r="Y8" i="6" s="1"/>
  <c r="C8" i="6"/>
  <c r="B8" i="6"/>
  <c r="G35" i="6"/>
  <c r="E35" i="6"/>
  <c r="O35" i="6" s="1"/>
  <c r="D35" i="6"/>
  <c r="N35" i="6" s="1"/>
  <c r="C35" i="6"/>
  <c r="B35" i="6"/>
  <c r="G28" i="6"/>
  <c r="P28" i="6" s="1"/>
  <c r="T28" i="6" s="1"/>
  <c r="E28" i="6"/>
  <c r="O28" i="6" s="1"/>
  <c r="D28" i="6"/>
  <c r="N28" i="6" s="1"/>
  <c r="C28" i="6"/>
  <c r="B28" i="6"/>
  <c r="G21" i="6"/>
  <c r="P21" i="6" s="1"/>
  <c r="S21" i="6" s="1"/>
  <c r="E21" i="6"/>
  <c r="O21" i="6" s="1"/>
  <c r="T21" i="6" s="1"/>
  <c r="D21" i="6"/>
  <c r="N21" i="6" s="1"/>
  <c r="X21" i="6" s="1"/>
  <c r="Y21" i="6" s="1"/>
  <c r="C21" i="6"/>
  <c r="B21" i="6"/>
  <c r="N14" i="6"/>
  <c r="X14" i="6" s="1"/>
  <c r="Y14" i="6" s="1"/>
  <c r="G14" i="6"/>
  <c r="P14" i="6" s="1"/>
  <c r="T14" i="6" s="1"/>
  <c r="E14" i="6"/>
  <c r="O14" i="6" s="1"/>
  <c r="D14" i="6"/>
  <c r="C14" i="6"/>
  <c r="B14" i="6"/>
  <c r="N7" i="6"/>
  <c r="G7" i="6"/>
  <c r="P7" i="6" s="1"/>
  <c r="E7" i="6"/>
  <c r="O7" i="6" s="1"/>
  <c r="D7" i="6"/>
  <c r="C7" i="6"/>
  <c r="B7" i="6"/>
  <c r="G40" i="6"/>
  <c r="P40" i="6" s="1"/>
  <c r="E40" i="6"/>
  <c r="O40" i="6" s="1"/>
  <c r="D40" i="6"/>
  <c r="N40" i="6" s="1"/>
  <c r="C40" i="6"/>
  <c r="B40" i="6"/>
  <c r="S34" i="6"/>
  <c r="G34" i="6"/>
  <c r="P34" i="6" s="1"/>
  <c r="E34" i="6"/>
  <c r="O34" i="6" s="1"/>
  <c r="D34" i="6"/>
  <c r="N34" i="6" s="1"/>
  <c r="X34" i="6" s="1"/>
  <c r="Y34" i="6" s="1"/>
  <c r="C34" i="6"/>
  <c r="B34" i="6"/>
  <c r="O27" i="6"/>
  <c r="N27" i="6"/>
  <c r="X27" i="6" s="1"/>
  <c r="Y27" i="6" s="1"/>
  <c r="G27" i="6"/>
  <c r="P27" i="6" s="1"/>
  <c r="E27" i="6"/>
  <c r="D27" i="6"/>
  <c r="C27" i="6"/>
  <c r="B27" i="6"/>
  <c r="G20" i="6"/>
  <c r="P20" i="6" s="1"/>
  <c r="T20" i="6" s="1"/>
  <c r="E20" i="6"/>
  <c r="O20" i="6" s="1"/>
  <c r="D20" i="6"/>
  <c r="N20" i="6" s="1"/>
  <c r="C20" i="6"/>
  <c r="B20" i="6"/>
  <c r="G13" i="6"/>
  <c r="P13" i="6" s="1"/>
  <c r="E13" i="6"/>
  <c r="O13" i="6" s="1"/>
  <c r="D13" i="6"/>
  <c r="N13" i="6" s="1"/>
  <c r="C13" i="6"/>
  <c r="B13" i="6"/>
  <c r="G6" i="6"/>
  <c r="P6" i="6" s="1"/>
  <c r="S6" i="6" s="1"/>
  <c r="E6" i="6"/>
  <c r="O6" i="6" s="1"/>
  <c r="T6" i="6" s="1"/>
  <c r="D6" i="6"/>
  <c r="N6" i="6" s="1"/>
  <c r="X6" i="6" s="1"/>
  <c r="Y6" i="6" s="1"/>
  <c r="C6" i="6"/>
  <c r="B6" i="6"/>
  <c r="G33" i="6"/>
  <c r="P33" i="6" s="1"/>
  <c r="E33" i="6"/>
  <c r="O33" i="6" s="1"/>
  <c r="D33" i="6"/>
  <c r="N33" i="6" s="1"/>
  <c r="X33" i="6" s="1"/>
  <c r="Y33" i="6" s="1"/>
  <c r="C33" i="6"/>
  <c r="B33" i="6"/>
  <c r="G26" i="6"/>
  <c r="P26" i="6" s="1"/>
  <c r="E26" i="6"/>
  <c r="O26" i="6" s="1"/>
  <c r="D26" i="6"/>
  <c r="N26" i="6" s="1"/>
  <c r="C26" i="6"/>
  <c r="B26" i="6"/>
  <c r="P19" i="6"/>
  <c r="G19" i="6"/>
  <c r="E19" i="6"/>
  <c r="O19" i="6" s="1"/>
  <c r="D19" i="6"/>
  <c r="N19" i="6" s="1"/>
  <c r="C19" i="6"/>
  <c r="B19" i="6"/>
  <c r="S12" i="6"/>
  <c r="G12" i="6"/>
  <c r="P12" i="6" s="1"/>
  <c r="T12" i="6" s="1"/>
  <c r="E12" i="6"/>
  <c r="O12" i="6" s="1"/>
  <c r="D12" i="6"/>
  <c r="N12" i="6" s="1"/>
  <c r="X12" i="6" s="1"/>
  <c r="Y12" i="6" s="1"/>
  <c r="C12" i="6"/>
  <c r="B12" i="6"/>
  <c r="G5" i="6"/>
  <c r="P5" i="6" s="1"/>
  <c r="E5" i="6"/>
  <c r="O5" i="6" s="1"/>
  <c r="D5" i="6"/>
  <c r="N5" i="6" s="1"/>
  <c r="X5" i="6" s="1"/>
  <c r="Y5" i="6" s="1"/>
  <c r="C5" i="6"/>
  <c r="B5" i="6"/>
  <c r="K2" i="6"/>
  <c r="T13" i="6" l="1"/>
  <c r="U21" i="6"/>
  <c r="V21" i="6" s="1"/>
  <c r="T34" i="6"/>
  <c r="U6" i="6"/>
  <c r="V6" i="6" s="1"/>
  <c r="U41" i="6"/>
  <c r="V41" i="6" s="1"/>
  <c r="Q39" i="6"/>
  <c r="T39" i="6"/>
  <c r="Q15" i="6"/>
  <c r="T33" i="6"/>
  <c r="Q33" i="6"/>
  <c r="U34" i="6"/>
  <c r="T18" i="6"/>
  <c r="S39" i="6"/>
  <c r="U15" i="6"/>
  <c r="V15" i="6" s="1"/>
  <c r="T15" i="6"/>
  <c r="U12" i="6"/>
  <c r="V12" i="6" s="1"/>
  <c r="S5" i="6"/>
  <c r="T5" i="6"/>
  <c r="T27" i="6"/>
  <c r="S27" i="6"/>
  <c r="U27" i="6" s="1"/>
  <c r="V27" i="6" s="1"/>
  <c r="V34" i="6"/>
  <c r="Q14" i="6"/>
  <c r="H36" i="6"/>
  <c r="T31" i="6"/>
  <c r="Q31" i="6"/>
  <c r="S33" i="6"/>
  <c r="U33" i="6" s="1"/>
  <c r="V33" i="6" s="1"/>
  <c r="S14" i="6"/>
  <c r="U14" i="6" s="1"/>
  <c r="H42" i="6" s="1"/>
  <c r="T37" i="6"/>
  <c r="Q24" i="6"/>
  <c r="Q19" i="6"/>
  <c r="Q20" i="6"/>
  <c r="Q40" i="6"/>
  <c r="U39" i="6"/>
  <c r="V39" i="6" s="1"/>
  <c r="Q12" i="6"/>
  <c r="T19" i="6"/>
  <c r="K26" i="6"/>
  <c r="Q6" i="6"/>
  <c r="Q34" i="6"/>
  <c r="T40" i="6"/>
  <c r="Q21" i="6"/>
  <c r="Q41" i="6"/>
  <c r="T26" i="6"/>
  <c r="Q26" i="6"/>
  <c r="T8" i="6"/>
  <c r="S8" i="6"/>
  <c r="Q8" i="6"/>
  <c r="T38" i="6"/>
  <c r="Q38" i="6"/>
  <c r="Q43" i="6"/>
  <c r="T43" i="6"/>
  <c r="U43" i="6" s="1"/>
  <c r="V43" i="6" s="1"/>
  <c r="K32" i="6"/>
  <c r="K39" i="6"/>
  <c r="Q22" i="6"/>
  <c r="T23" i="6"/>
  <c r="Q23" i="6"/>
  <c r="Q5" i="6"/>
  <c r="Q27" i="6"/>
  <c r="H33" i="6"/>
  <c r="T7" i="6"/>
  <c r="Q7" i="6"/>
  <c r="K14" i="6"/>
  <c r="K8" i="6"/>
  <c r="T22" i="6"/>
  <c r="K29" i="6"/>
  <c r="K16" i="6"/>
  <c r="Q30" i="6"/>
  <c r="T30" i="6"/>
  <c r="U30" i="6" s="1"/>
  <c r="V30" i="6" s="1"/>
  <c r="K24" i="6"/>
  <c r="K38" i="6"/>
  <c r="H43" i="6"/>
  <c r="K11" i="6"/>
  <c r="P25" i="6"/>
  <c r="K44" i="6"/>
  <c r="K19" i="6"/>
  <c r="K6" i="6"/>
  <c r="Q13" i="6"/>
  <c r="K20" i="6"/>
  <c r="K40" i="6"/>
  <c r="Q28" i="6"/>
  <c r="P35" i="6"/>
  <c r="P36" i="6"/>
  <c r="K36" i="6"/>
  <c r="Q9" i="6"/>
  <c r="P16" i="6"/>
  <c r="S16" i="6" s="1"/>
  <c r="H30" i="6"/>
  <c r="P10" i="6"/>
  <c r="K10" i="6"/>
  <c r="K31" i="6"/>
  <c r="T44" i="6"/>
  <c r="Q44" i="6"/>
  <c r="X26" i="6"/>
  <c r="Y26" i="6" s="1"/>
  <c r="S20" i="6"/>
  <c r="U20" i="6" s="1"/>
  <c r="V20" i="6" s="1"/>
  <c r="X7" i="6"/>
  <c r="Y7" i="6" s="1"/>
  <c r="X29" i="6"/>
  <c r="Y29" i="6" s="1"/>
  <c r="Q37" i="6"/>
  <c r="X42" i="6"/>
  <c r="Y42" i="6" s="1"/>
  <c r="P17" i="6"/>
  <c r="S17" i="6" s="1"/>
  <c r="S31" i="6"/>
  <c r="U31" i="6" s="1"/>
  <c r="V31" i="6" s="1"/>
  <c r="Q11" i="6"/>
  <c r="X18" i="6"/>
  <c r="Y18" i="6" s="1"/>
  <c r="P32" i="6"/>
  <c r="S44" i="6"/>
  <c r="K12" i="6"/>
  <c r="S19" i="6"/>
  <c r="X13" i="6"/>
  <c r="Y13" i="6" s="1"/>
  <c r="K34" i="6"/>
  <c r="S40" i="6"/>
  <c r="U40" i="6" s="1"/>
  <c r="V40" i="6" s="1"/>
  <c r="X28" i="6"/>
  <c r="Y28" i="6" s="1"/>
  <c r="S22" i="6"/>
  <c r="X9" i="6"/>
  <c r="Y9" i="6" s="1"/>
  <c r="K30" i="6"/>
  <c r="S37" i="6"/>
  <c r="X24" i="6"/>
  <c r="Y24" i="6" s="1"/>
  <c r="K43" i="6"/>
  <c r="S11" i="6"/>
  <c r="U11" i="6" s="1"/>
  <c r="V11" i="6" s="1"/>
  <c r="X39" i="6"/>
  <c r="Y39" i="6" s="1"/>
  <c r="X43" i="6"/>
  <c r="Y43" i="6" s="1"/>
  <c r="X36" i="6"/>
  <c r="Y36" i="6" s="1"/>
  <c r="S23" i="6"/>
  <c r="U23" i="6" s="1"/>
  <c r="V23" i="6" s="1"/>
  <c r="Q42" i="6"/>
  <c r="X10" i="6"/>
  <c r="Y10" i="6" s="1"/>
  <c r="S38" i="6"/>
  <c r="Q18" i="6"/>
  <c r="X25" i="6"/>
  <c r="Y25" i="6" s="1"/>
  <c r="Q29" i="6"/>
  <c r="S26" i="6"/>
  <c r="U26" i="6" s="1"/>
  <c r="V26" i="6" s="1"/>
  <c r="X20" i="6"/>
  <c r="Y20" i="6" s="1"/>
  <c r="S7" i="6"/>
  <c r="U7" i="6" s="1"/>
  <c r="V7" i="6" s="1"/>
  <c r="X35" i="6"/>
  <c r="Y35" i="6" s="1"/>
  <c r="S29" i="6"/>
  <c r="U29" i="6" s="1"/>
  <c r="V29" i="6" s="1"/>
  <c r="X16" i="6"/>
  <c r="Y16" i="6" s="1"/>
  <c r="S42" i="6"/>
  <c r="U42" i="6" s="1"/>
  <c r="V42" i="6" s="1"/>
  <c r="X31" i="6"/>
  <c r="Y31" i="6" s="1"/>
  <c r="S18" i="6"/>
  <c r="U18" i="6" s="1"/>
  <c r="V18" i="6" s="1"/>
  <c r="X44" i="6"/>
  <c r="Y44" i="6" s="1"/>
  <c r="X19" i="6"/>
  <c r="Y19" i="6" s="1"/>
  <c r="S13" i="6"/>
  <c r="U13" i="6" s="1"/>
  <c r="V13" i="6" s="1"/>
  <c r="X40" i="6"/>
  <c r="Y40" i="6" s="1"/>
  <c r="S28" i="6"/>
  <c r="U28" i="6" s="1"/>
  <c r="V28" i="6" s="1"/>
  <c r="X22" i="6"/>
  <c r="Y22" i="6" s="1"/>
  <c r="S9" i="6"/>
  <c r="U9" i="6" s="1"/>
  <c r="V9" i="6" s="1"/>
  <c r="X37" i="6"/>
  <c r="Y37" i="6" s="1"/>
  <c r="S24" i="6"/>
  <c r="U24" i="6" s="1"/>
  <c r="V24" i="6" s="1"/>
  <c r="X11" i="6"/>
  <c r="Y11" i="6" s="1"/>
  <c r="G16" i="4"/>
  <c r="E16" i="4"/>
  <c r="O16" i="4" s="1"/>
  <c r="D16" i="4"/>
  <c r="N16" i="4" s="1"/>
  <c r="C16" i="4"/>
  <c r="B16" i="4"/>
  <c r="G26" i="4"/>
  <c r="P26" i="4" s="1"/>
  <c r="E26" i="4"/>
  <c r="O26" i="4" s="1"/>
  <c r="D26" i="4"/>
  <c r="N26" i="4" s="1"/>
  <c r="C26" i="4"/>
  <c r="B26" i="4"/>
  <c r="G15" i="4"/>
  <c r="P15" i="4" s="1"/>
  <c r="E15" i="4"/>
  <c r="O15" i="4" s="1"/>
  <c r="D15" i="4"/>
  <c r="N15" i="4" s="1"/>
  <c r="C15" i="4"/>
  <c r="B15" i="4"/>
  <c r="G10" i="4"/>
  <c r="P10" i="4" s="1"/>
  <c r="E10" i="4"/>
  <c r="O10" i="4" s="1"/>
  <c r="D10" i="4"/>
  <c r="N10" i="4" s="1"/>
  <c r="C10" i="4"/>
  <c r="B10" i="4"/>
  <c r="G36" i="4"/>
  <c r="P36" i="4" s="1"/>
  <c r="E36" i="4"/>
  <c r="O36" i="4" s="1"/>
  <c r="D36" i="4"/>
  <c r="N36" i="4" s="1"/>
  <c r="C36" i="4"/>
  <c r="B36" i="4"/>
  <c r="G5" i="4"/>
  <c r="P5" i="4" s="1"/>
  <c r="E5" i="4"/>
  <c r="O5" i="4" s="1"/>
  <c r="D5" i="4"/>
  <c r="N5" i="4" s="1"/>
  <c r="C5" i="4"/>
  <c r="B5" i="4"/>
  <c r="G30" i="4"/>
  <c r="P30" i="4" s="1"/>
  <c r="E30" i="4"/>
  <c r="O30" i="4" s="1"/>
  <c r="D30" i="4"/>
  <c r="N30" i="4" s="1"/>
  <c r="C30" i="4"/>
  <c r="B30" i="4"/>
  <c r="G40" i="4"/>
  <c r="E40" i="4"/>
  <c r="O40" i="4" s="1"/>
  <c r="D40" i="4"/>
  <c r="N40" i="4" s="1"/>
  <c r="C40" i="4"/>
  <c r="B40" i="4"/>
  <c r="G24" i="4"/>
  <c r="E24" i="4"/>
  <c r="O24" i="4" s="1"/>
  <c r="D24" i="4"/>
  <c r="N24" i="4" s="1"/>
  <c r="C24" i="4"/>
  <c r="B24" i="4"/>
  <c r="G34" i="4"/>
  <c r="E34" i="4"/>
  <c r="O34" i="4" s="1"/>
  <c r="D34" i="4"/>
  <c r="N34" i="4" s="1"/>
  <c r="C34" i="4"/>
  <c r="B34" i="4"/>
  <c r="G19" i="4"/>
  <c r="P19" i="4" s="1"/>
  <c r="E19" i="4"/>
  <c r="O19" i="4" s="1"/>
  <c r="D19" i="4"/>
  <c r="N19" i="4" s="1"/>
  <c r="C19" i="4"/>
  <c r="B19" i="4"/>
  <c r="G28" i="4"/>
  <c r="P28" i="4" s="1"/>
  <c r="E28" i="4"/>
  <c r="O28" i="4" s="1"/>
  <c r="D28" i="4"/>
  <c r="N28" i="4" s="1"/>
  <c r="C28" i="4"/>
  <c r="B28" i="4"/>
  <c r="G13" i="4"/>
  <c r="P13" i="4" s="1"/>
  <c r="E13" i="4"/>
  <c r="O13" i="4" s="1"/>
  <c r="D13" i="4"/>
  <c r="N13" i="4" s="1"/>
  <c r="C13" i="4"/>
  <c r="B13" i="4"/>
  <c r="G22" i="4"/>
  <c r="P22" i="4" s="1"/>
  <c r="E22" i="4"/>
  <c r="O22" i="4" s="1"/>
  <c r="D22" i="4"/>
  <c r="N22" i="4" s="1"/>
  <c r="C22" i="4"/>
  <c r="B22" i="4"/>
  <c r="G8" i="4"/>
  <c r="P8" i="4" s="1"/>
  <c r="E8" i="4"/>
  <c r="O8" i="4" s="1"/>
  <c r="D8" i="4"/>
  <c r="N8" i="4" s="1"/>
  <c r="C8" i="4"/>
  <c r="B8" i="4"/>
  <c r="G17" i="4"/>
  <c r="E17" i="4"/>
  <c r="O17" i="4" s="1"/>
  <c r="D17" i="4"/>
  <c r="N17" i="4" s="1"/>
  <c r="C17" i="4"/>
  <c r="B17" i="4"/>
  <c r="G43" i="4"/>
  <c r="P43" i="4" s="1"/>
  <c r="E43" i="4"/>
  <c r="O43" i="4" s="1"/>
  <c r="D43" i="4"/>
  <c r="N43" i="4" s="1"/>
  <c r="C43" i="4"/>
  <c r="B43" i="4"/>
  <c r="G11" i="4"/>
  <c r="E11" i="4"/>
  <c r="O11" i="4" s="1"/>
  <c r="D11" i="4"/>
  <c r="N11" i="4" s="1"/>
  <c r="C11" i="4"/>
  <c r="B11" i="4"/>
  <c r="G37" i="4"/>
  <c r="E37" i="4"/>
  <c r="O37" i="4" s="1"/>
  <c r="D37" i="4"/>
  <c r="N37" i="4" s="1"/>
  <c r="C37" i="4"/>
  <c r="B37" i="4"/>
  <c r="G6" i="4"/>
  <c r="P6" i="4" s="1"/>
  <c r="E6" i="4"/>
  <c r="O6" i="4" s="1"/>
  <c r="D6" i="4"/>
  <c r="N6" i="4" s="1"/>
  <c r="C6" i="4"/>
  <c r="B6" i="4"/>
  <c r="G31" i="4"/>
  <c r="E31" i="4"/>
  <c r="O31" i="4" s="1"/>
  <c r="D31" i="4"/>
  <c r="N31" i="4" s="1"/>
  <c r="C31" i="4"/>
  <c r="B31" i="4"/>
  <c r="G41" i="4"/>
  <c r="P41" i="4" s="1"/>
  <c r="E41" i="4"/>
  <c r="O41" i="4" s="1"/>
  <c r="D41" i="4"/>
  <c r="N41" i="4" s="1"/>
  <c r="C41" i="4"/>
  <c r="B41" i="4"/>
  <c r="G25" i="4"/>
  <c r="P25" i="4" s="1"/>
  <c r="E25" i="4"/>
  <c r="O25" i="4" s="1"/>
  <c r="D25" i="4"/>
  <c r="N25" i="4" s="1"/>
  <c r="C25" i="4"/>
  <c r="B25" i="4"/>
  <c r="G35" i="4"/>
  <c r="P35" i="4" s="1"/>
  <c r="E35" i="4"/>
  <c r="O35" i="4" s="1"/>
  <c r="D35" i="4"/>
  <c r="N35" i="4" s="1"/>
  <c r="C35" i="4"/>
  <c r="B35" i="4"/>
  <c r="G20" i="4"/>
  <c r="P20" i="4" s="1"/>
  <c r="E20" i="4"/>
  <c r="O20" i="4" s="1"/>
  <c r="D20" i="4"/>
  <c r="N20" i="4" s="1"/>
  <c r="C20" i="4"/>
  <c r="B20" i="4"/>
  <c r="G29" i="4"/>
  <c r="P29" i="4" s="1"/>
  <c r="E29" i="4"/>
  <c r="O29" i="4" s="1"/>
  <c r="D29" i="4"/>
  <c r="N29" i="4" s="1"/>
  <c r="C29" i="4"/>
  <c r="B29" i="4"/>
  <c r="G14" i="4"/>
  <c r="P14" i="4" s="1"/>
  <c r="E14" i="4"/>
  <c r="O14" i="4" s="1"/>
  <c r="D14" i="4"/>
  <c r="N14" i="4" s="1"/>
  <c r="C14" i="4"/>
  <c r="B14" i="4"/>
  <c r="G23" i="4"/>
  <c r="P23" i="4" s="1"/>
  <c r="E23" i="4"/>
  <c r="O23" i="4" s="1"/>
  <c r="D23" i="4"/>
  <c r="N23" i="4" s="1"/>
  <c r="C23" i="4"/>
  <c r="B23" i="4"/>
  <c r="G9" i="4"/>
  <c r="P9" i="4" s="1"/>
  <c r="E9" i="4"/>
  <c r="O9" i="4" s="1"/>
  <c r="D9" i="4"/>
  <c r="N9" i="4" s="1"/>
  <c r="C9" i="4"/>
  <c r="B9" i="4"/>
  <c r="G39" i="4"/>
  <c r="P39" i="4" s="1"/>
  <c r="E39" i="4"/>
  <c r="O39" i="4" s="1"/>
  <c r="D39" i="4"/>
  <c r="N39" i="4" s="1"/>
  <c r="C39" i="4"/>
  <c r="B39" i="4"/>
  <c r="G18" i="4"/>
  <c r="P18" i="4" s="1"/>
  <c r="E18" i="4"/>
  <c r="O18" i="4" s="1"/>
  <c r="D18" i="4"/>
  <c r="N18" i="4" s="1"/>
  <c r="C18" i="4"/>
  <c r="B18" i="4"/>
  <c r="G44" i="4"/>
  <c r="E44" i="4"/>
  <c r="O44" i="4" s="1"/>
  <c r="D44" i="4"/>
  <c r="N44" i="4" s="1"/>
  <c r="C44" i="4"/>
  <c r="B44" i="4"/>
  <c r="G33" i="4"/>
  <c r="P33" i="4" s="1"/>
  <c r="E33" i="4"/>
  <c r="O33" i="4" s="1"/>
  <c r="D33" i="4"/>
  <c r="N33" i="4" s="1"/>
  <c r="C33" i="4"/>
  <c r="B33" i="4"/>
  <c r="G12" i="4"/>
  <c r="P12" i="4" s="1"/>
  <c r="E12" i="4"/>
  <c r="O12" i="4" s="1"/>
  <c r="D12" i="4"/>
  <c r="N12" i="4" s="1"/>
  <c r="C12" i="4"/>
  <c r="B12" i="4"/>
  <c r="G38" i="4"/>
  <c r="P38" i="4" s="1"/>
  <c r="E38" i="4"/>
  <c r="O38" i="4" s="1"/>
  <c r="D38" i="4"/>
  <c r="N38" i="4" s="1"/>
  <c r="C38" i="4"/>
  <c r="B38" i="4"/>
  <c r="G27" i="4"/>
  <c r="P27" i="4" s="1"/>
  <c r="E27" i="4"/>
  <c r="O27" i="4" s="1"/>
  <c r="D27" i="4"/>
  <c r="N27" i="4" s="1"/>
  <c r="C27" i="4"/>
  <c r="B27" i="4"/>
  <c r="G7" i="4"/>
  <c r="P7" i="4" s="1"/>
  <c r="E7" i="4"/>
  <c r="O7" i="4" s="1"/>
  <c r="D7" i="4"/>
  <c r="N7" i="4" s="1"/>
  <c r="C7" i="4"/>
  <c r="B7" i="4"/>
  <c r="G32" i="4"/>
  <c r="P32" i="4" s="1"/>
  <c r="E32" i="4"/>
  <c r="O32" i="4" s="1"/>
  <c r="D32" i="4"/>
  <c r="N32" i="4" s="1"/>
  <c r="C32" i="4"/>
  <c r="B32" i="4"/>
  <c r="G21" i="4"/>
  <c r="E21" i="4"/>
  <c r="O21" i="4" s="1"/>
  <c r="D21" i="4"/>
  <c r="N21" i="4" s="1"/>
  <c r="C21" i="4"/>
  <c r="B21" i="4"/>
  <c r="G42" i="4"/>
  <c r="P42" i="4" s="1"/>
  <c r="E42" i="4"/>
  <c r="O42" i="4" s="1"/>
  <c r="D42" i="4"/>
  <c r="N42" i="4" s="1"/>
  <c r="C42" i="4"/>
  <c r="B42" i="4"/>
  <c r="K2" i="4"/>
  <c r="H31" i="6" l="1"/>
  <c r="H37" i="6"/>
  <c r="H38" i="6"/>
  <c r="H28" i="6"/>
  <c r="K15" i="6"/>
  <c r="K25" i="6"/>
  <c r="K33" i="6"/>
  <c r="K7" i="6"/>
  <c r="K5" i="6"/>
  <c r="H10" i="6"/>
  <c r="J10" i="6" s="1"/>
  <c r="H44" i="6"/>
  <c r="H11" i="6"/>
  <c r="H8" i="6"/>
  <c r="K41" i="6"/>
  <c r="U38" i="6"/>
  <c r="V38" i="6" s="1"/>
  <c r="K37" i="6"/>
  <c r="K21" i="6"/>
  <c r="K23" i="6"/>
  <c r="H14" i="6"/>
  <c r="U8" i="6"/>
  <c r="V8" i="6" s="1"/>
  <c r="K13" i="6"/>
  <c r="K18" i="6"/>
  <c r="H41" i="6"/>
  <c r="H26" i="6"/>
  <c r="H9" i="6"/>
  <c r="H20" i="6"/>
  <c r="H25" i="6"/>
  <c r="H17" i="6"/>
  <c r="H7" i="6"/>
  <c r="H24" i="6"/>
  <c r="K28" i="6"/>
  <c r="H19" i="6"/>
  <c r="J19" i="6" s="1"/>
  <c r="H32" i="6"/>
  <c r="H29" i="6"/>
  <c r="H39" i="6"/>
  <c r="H15" i="6"/>
  <c r="H35" i="6"/>
  <c r="H5" i="6"/>
  <c r="V14" i="6"/>
  <c r="I29" i="6" s="1"/>
  <c r="J29" i="6" s="1"/>
  <c r="H34" i="6"/>
  <c r="H12" i="6"/>
  <c r="H6" i="6"/>
  <c r="H21" i="6"/>
  <c r="K9" i="6"/>
  <c r="H40" i="6"/>
  <c r="H27" i="6"/>
  <c r="H18" i="6"/>
  <c r="K17" i="6"/>
  <c r="K35" i="6"/>
  <c r="K22" i="6"/>
  <c r="K27" i="6"/>
  <c r="H16" i="6"/>
  <c r="H22" i="6"/>
  <c r="H23" i="6"/>
  <c r="H13" i="6"/>
  <c r="U22" i="6"/>
  <c r="V22" i="6" s="1"/>
  <c r="K42" i="6"/>
  <c r="U16" i="6"/>
  <c r="V16" i="6" s="1"/>
  <c r="T32" i="6"/>
  <c r="Q32" i="6"/>
  <c r="T35" i="6"/>
  <c r="Q35" i="6"/>
  <c r="T6" i="4"/>
  <c r="S35" i="6"/>
  <c r="T10" i="6"/>
  <c r="S10" i="6"/>
  <c r="U10" i="6" s="1"/>
  <c r="V10" i="6" s="1"/>
  <c r="Q10" i="6"/>
  <c r="I18" i="6"/>
  <c r="J18" i="6" s="1"/>
  <c r="I42" i="6"/>
  <c r="J42" i="6" s="1"/>
  <c r="I26" i="6"/>
  <c r="I21" i="6"/>
  <c r="J21" i="6" s="1"/>
  <c r="I38" i="6"/>
  <c r="J38" i="6" s="1"/>
  <c r="I8" i="6"/>
  <c r="I27" i="6"/>
  <c r="J27" i="6" s="1"/>
  <c r="I17" i="6"/>
  <c r="I41" i="6"/>
  <c r="I6" i="6"/>
  <c r="J6" i="6" s="1"/>
  <c r="I37" i="6"/>
  <c r="J37" i="6" s="1"/>
  <c r="I22" i="6"/>
  <c r="I16" i="6"/>
  <c r="I35" i="6"/>
  <c r="I20" i="6"/>
  <c r="J20" i="6" s="1"/>
  <c r="I25" i="6"/>
  <c r="I10" i="6"/>
  <c r="I33" i="6"/>
  <c r="J33" i="6" s="1"/>
  <c r="I43" i="6"/>
  <c r="I24" i="6"/>
  <c r="J24" i="6" s="1"/>
  <c r="I13" i="6"/>
  <c r="J13" i="6" s="1"/>
  <c r="I34" i="6"/>
  <c r="J34" i="6" s="1"/>
  <c r="I28" i="6"/>
  <c r="I19" i="6"/>
  <c r="I15" i="6"/>
  <c r="J15" i="6" s="1"/>
  <c r="S25" i="6"/>
  <c r="T25" i="6"/>
  <c r="Q25" i="6"/>
  <c r="U44" i="6"/>
  <c r="V44" i="6" s="1"/>
  <c r="U5" i="6"/>
  <c r="V5" i="6" s="1"/>
  <c r="T36" i="6"/>
  <c r="S36" i="6"/>
  <c r="U36" i="6" s="1"/>
  <c r="V36" i="6" s="1"/>
  <c r="Q36" i="6"/>
  <c r="U37" i="6"/>
  <c r="V37" i="6" s="1"/>
  <c r="T17" i="6"/>
  <c r="U17" i="6" s="1"/>
  <c r="V17" i="6" s="1"/>
  <c r="Q17" i="6"/>
  <c r="T16" i="6"/>
  <c r="Q16" i="6"/>
  <c r="J43" i="6"/>
  <c r="J41" i="6"/>
  <c r="S32" i="6"/>
  <c r="U19" i="6"/>
  <c r="V19" i="6" s="1"/>
  <c r="T25" i="4"/>
  <c r="T41" i="4"/>
  <c r="T12" i="4"/>
  <c r="T39" i="4"/>
  <c r="T43" i="4"/>
  <c r="T14" i="4"/>
  <c r="Q25" i="4"/>
  <c r="Q30" i="4"/>
  <c r="T33" i="4"/>
  <c r="Q6" i="4"/>
  <c r="T18" i="4"/>
  <c r="Q10" i="4"/>
  <c r="T10" i="4"/>
  <c r="Q33" i="4"/>
  <c r="Q13" i="4"/>
  <c r="Q38" i="4"/>
  <c r="T38" i="4"/>
  <c r="Q39" i="4"/>
  <c r="T42" i="4"/>
  <c r="X12" i="4"/>
  <c r="Y12" i="4" s="1"/>
  <c r="T9" i="4"/>
  <c r="Q9" i="4"/>
  <c r="S32" i="4"/>
  <c r="P21" i="4"/>
  <c r="S21" i="4" s="1"/>
  <c r="T27" i="4"/>
  <c r="Q27" i="4"/>
  <c r="X16" i="4"/>
  <c r="Y16" i="4" s="1"/>
  <c r="S15" i="4"/>
  <c r="X15" i="4"/>
  <c r="Y15" i="4" s="1"/>
  <c r="S26" i="4"/>
  <c r="S30" i="4"/>
  <c r="X26" i="4"/>
  <c r="Y26" i="4" s="1"/>
  <c r="X10" i="4"/>
  <c r="Y10" i="4" s="1"/>
  <c r="S10" i="4"/>
  <c r="X5" i="4"/>
  <c r="Y5" i="4" s="1"/>
  <c r="S5" i="4"/>
  <c r="X36" i="4"/>
  <c r="Y36" i="4" s="1"/>
  <c r="X34" i="4"/>
  <c r="Y34" i="4" s="1"/>
  <c r="X19" i="4"/>
  <c r="Y19" i="4" s="1"/>
  <c r="S36" i="4"/>
  <c r="X13" i="4"/>
  <c r="Y13" i="4" s="1"/>
  <c r="X30" i="4"/>
  <c r="Y30" i="4" s="1"/>
  <c r="X40" i="4"/>
  <c r="Y40" i="4" s="1"/>
  <c r="X22" i="4"/>
  <c r="Y22" i="4" s="1"/>
  <c r="X24" i="4"/>
  <c r="Y24" i="4" s="1"/>
  <c r="X28" i="4"/>
  <c r="Y28" i="4" s="1"/>
  <c r="S13" i="4"/>
  <c r="S8" i="4"/>
  <c r="S19" i="4"/>
  <c r="S22" i="4"/>
  <c r="S43" i="4"/>
  <c r="X37" i="4"/>
  <c r="Y37" i="4" s="1"/>
  <c r="S6" i="4"/>
  <c r="X8" i="4"/>
  <c r="Y8" i="4" s="1"/>
  <c r="S28" i="4"/>
  <c r="X17" i="4"/>
  <c r="Y17" i="4" s="1"/>
  <c r="X43" i="4"/>
  <c r="Y43" i="4" s="1"/>
  <c r="S41" i="4"/>
  <c r="X6" i="4"/>
  <c r="Y6" i="4" s="1"/>
  <c r="X11" i="4"/>
  <c r="Y11" i="4" s="1"/>
  <c r="X41" i="4"/>
  <c r="Y41" i="4" s="1"/>
  <c r="S14" i="4"/>
  <c r="S25" i="4"/>
  <c r="X20" i="4"/>
  <c r="Y20" i="4" s="1"/>
  <c r="X29" i="4"/>
  <c r="Y29" i="4" s="1"/>
  <c r="X31" i="4"/>
  <c r="Y31" i="4" s="1"/>
  <c r="X35" i="4"/>
  <c r="Y35" i="4" s="1"/>
  <c r="X14" i="4"/>
  <c r="Y14" i="4" s="1"/>
  <c r="S35" i="4"/>
  <c r="S20" i="4"/>
  <c r="S29" i="4"/>
  <c r="S23" i="4"/>
  <c r="S18" i="4"/>
  <c r="S12" i="4"/>
  <c r="S7" i="4"/>
  <c r="X39" i="4"/>
  <c r="Y39" i="4" s="1"/>
  <c r="X33" i="4"/>
  <c r="Y33" i="4" s="1"/>
  <c r="X27" i="4"/>
  <c r="Y27" i="4" s="1"/>
  <c r="X23" i="4"/>
  <c r="Y23" i="4" s="1"/>
  <c r="X9" i="4"/>
  <c r="Y9" i="4" s="1"/>
  <c r="S39" i="4"/>
  <c r="S9" i="4"/>
  <c r="X7" i="4"/>
  <c r="Y7" i="4" s="1"/>
  <c r="X32" i="4"/>
  <c r="Y32" i="4" s="1"/>
  <c r="X25" i="4"/>
  <c r="Y25" i="4" s="1"/>
  <c r="X42" i="4"/>
  <c r="Y42" i="4" s="1"/>
  <c r="X18" i="4"/>
  <c r="Y18" i="4" s="1"/>
  <c r="X44" i="4"/>
  <c r="Y44" i="4" s="1"/>
  <c r="S33" i="4"/>
  <c r="S38" i="4"/>
  <c r="T32" i="4"/>
  <c r="Q32" i="4"/>
  <c r="Q42" i="4"/>
  <c r="X38" i="4"/>
  <c r="Y38" i="4" s="1"/>
  <c r="T35" i="4"/>
  <c r="Q35" i="4"/>
  <c r="S42" i="4"/>
  <c r="X21" i="4"/>
  <c r="Y21" i="4" s="1"/>
  <c r="S27" i="4"/>
  <c r="Q23" i="4"/>
  <c r="T23" i="4"/>
  <c r="Q7" i="4"/>
  <c r="T29" i="4"/>
  <c r="Q29" i="4"/>
  <c r="T7" i="4"/>
  <c r="Q14" i="4"/>
  <c r="T20" i="4"/>
  <c r="Q20" i="4"/>
  <c r="P44" i="4"/>
  <c r="Q18" i="4"/>
  <c r="Q41" i="4"/>
  <c r="Q12" i="4"/>
  <c r="P31" i="4"/>
  <c r="S31" i="4" s="1"/>
  <c r="P37" i="4"/>
  <c r="S37" i="4" s="1"/>
  <c r="T28" i="4"/>
  <c r="T8" i="4"/>
  <c r="Q8" i="4"/>
  <c r="P11" i="4"/>
  <c r="P17" i="4"/>
  <c r="Q43" i="4"/>
  <c r="Q22" i="4"/>
  <c r="Q28" i="4"/>
  <c r="P34" i="4"/>
  <c r="T22" i="4"/>
  <c r="T19" i="4"/>
  <c r="Q19" i="4"/>
  <c r="P40" i="4"/>
  <c r="S40" i="4" s="1"/>
  <c r="T13" i="4"/>
  <c r="P24" i="4"/>
  <c r="T36" i="4"/>
  <c r="Q36" i="4"/>
  <c r="T30" i="4"/>
  <c r="T15" i="4"/>
  <c r="Q15" i="4"/>
  <c r="Q26" i="4"/>
  <c r="T26" i="4"/>
  <c r="Q5" i="4"/>
  <c r="T5" i="4"/>
  <c r="P16" i="4"/>
  <c r="S16" i="4" s="1"/>
  <c r="J40" i="6" l="1"/>
  <c r="J22" i="6"/>
  <c r="U32" i="6"/>
  <c r="V32" i="6" s="1"/>
  <c r="J25" i="6"/>
  <c r="J8" i="6"/>
  <c r="I40" i="6"/>
  <c r="I39" i="6"/>
  <c r="J39" i="6" s="1"/>
  <c r="I30" i="6"/>
  <c r="J30" i="6" s="1"/>
  <c r="I11" i="6"/>
  <c r="J11" i="6" s="1"/>
  <c r="I23" i="6"/>
  <c r="J23" i="6" s="1"/>
  <c r="J35" i="6"/>
  <c r="J28" i="6"/>
  <c r="J16" i="6"/>
  <c r="J17" i="6"/>
  <c r="J26" i="6"/>
  <c r="I9" i="6"/>
  <c r="J9" i="6" s="1"/>
  <c r="I14" i="6"/>
  <c r="J14" i="6" s="1"/>
  <c r="I31" i="6"/>
  <c r="J31" i="6" s="1"/>
  <c r="I32" i="6"/>
  <c r="J32" i="6" s="1"/>
  <c r="I7" i="6"/>
  <c r="J7" i="6" s="1"/>
  <c r="I12" i="6"/>
  <c r="J12" i="6" s="1"/>
  <c r="I36" i="6"/>
  <c r="J36" i="6" s="1"/>
  <c r="I44" i="6"/>
  <c r="J44" i="6" s="1"/>
  <c r="I5" i="6"/>
  <c r="J5" i="6" s="1"/>
  <c r="U25" i="6"/>
  <c r="V25" i="6" s="1"/>
  <c r="U35" i="6"/>
  <c r="V35" i="6" s="1"/>
  <c r="U6" i="4"/>
  <c r="V6" i="4" s="1"/>
  <c r="U25" i="4"/>
  <c r="V25" i="4" s="1"/>
  <c r="U12" i="4"/>
  <c r="V12" i="4" s="1"/>
  <c r="U18" i="4"/>
  <c r="V18" i="4" s="1"/>
  <c r="U33" i="4"/>
  <c r="V33" i="4" s="1"/>
  <c r="U14" i="4"/>
  <c r="V14" i="4" s="1"/>
  <c r="U41" i="4"/>
  <c r="V41" i="4" s="1"/>
  <c r="U43" i="4"/>
  <c r="V43" i="4" s="1"/>
  <c r="U42" i="4"/>
  <c r="V42" i="4" s="1"/>
  <c r="U38" i="4"/>
  <c r="V38" i="4" s="1"/>
  <c r="U10" i="4"/>
  <c r="V10" i="4" s="1"/>
  <c r="U27" i="4"/>
  <c r="V27" i="4" s="1"/>
  <c r="U9" i="4"/>
  <c r="V9" i="4" s="1"/>
  <c r="U39" i="4"/>
  <c r="V39" i="4" s="1"/>
  <c r="U23" i="4"/>
  <c r="V23" i="4" s="1"/>
  <c r="U13" i="4"/>
  <c r="V13" i="4" s="1"/>
  <c r="U32" i="4"/>
  <c r="V32" i="4" s="1"/>
  <c r="Q16" i="4"/>
  <c r="T16" i="4"/>
  <c r="U16" i="4" s="1"/>
  <c r="V16" i="4" s="1"/>
  <c r="U26" i="4"/>
  <c r="V26" i="4" s="1"/>
  <c r="Q11" i="4"/>
  <c r="T11" i="4"/>
  <c r="Q37" i="4"/>
  <c r="T37" i="4"/>
  <c r="U37" i="4" s="1"/>
  <c r="V37" i="4" s="1"/>
  <c r="T31" i="4"/>
  <c r="U31" i="4" s="1"/>
  <c r="V31" i="4" s="1"/>
  <c r="Q31" i="4"/>
  <c r="U20" i="4"/>
  <c r="V20" i="4" s="1"/>
  <c r="U8" i="4"/>
  <c r="V8" i="4" s="1"/>
  <c r="U30" i="4"/>
  <c r="V30" i="4" s="1"/>
  <c r="Q17" i="4"/>
  <c r="T17" i="4"/>
  <c r="U35" i="4"/>
  <c r="V35" i="4" s="1"/>
  <c r="U5" i="4"/>
  <c r="V5" i="4" s="1"/>
  <c r="T21" i="4"/>
  <c r="U21" i="4" s="1"/>
  <c r="V21" i="4" s="1"/>
  <c r="Q21" i="4"/>
  <c r="Q44" i="4"/>
  <c r="T44" i="4"/>
  <c r="U7" i="4"/>
  <c r="V7" i="4" s="1"/>
  <c r="U29" i="4"/>
  <c r="V29" i="4" s="1"/>
  <c r="S11" i="4"/>
  <c r="U19" i="4"/>
  <c r="V19" i="4" s="1"/>
  <c r="U36" i="4"/>
  <c r="V36" i="4" s="1"/>
  <c r="U22" i="4"/>
  <c r="V22" i="4" s="1"/>
  <c r="T34" i="4"/>
  <c r="Q34" i="4"/>
  <c r="T24" i="4"/>
  <c r="Q24" i="4"/>
  <c r="S24" i="4"/>
  <c r="T40" i="4"/>
  <c r="U40" i="4" s="1"/>
  <c r="V40" i="4" s="1"/>
  <c r="Q40" i="4"/>
  <c r="S44" i="4"/>
  <c r="S17" i="4"/>
  <c r="U28" i="4"/>
  <c r="V28" i="4" s="1"/>
  <c r="S34" i="4"/>
  <c r="U15" i="4"/>
  <c r="V15" i="4" s="1"/>
  <c r="H13" i="4" l="1"/>
  <c r="H36" i="4"/>
  <c r="H27" i="4"/>
  <c r="H25" i="4"/>
  <c r="H5" i="4"/>
  <c r="K27" i="4"/>
  <c r="K25" i="4"/>
  <c r="U34" i="4"/>
  <c r="V34" i="4" s="1"/>
  <c r="H29" i="4"/>
  <c r="H14" i="4"/>
  <c r="K44" i="4"/>
  <c r="H38" i="4"/>
  <c r="K35" i="4"/>
  <c r="K12" i="4"/>
  <c r="H7" i="4"/>
  <c r="H41" i="4"/>
  <c r="K9" i="4"/>
  <c r="H21" i="4"/>
  <c r="H18" i="4"/>
  <c r="K36" i="4"/>
  <c r="H39" i="4"/>
  <c r="H20" i="4"/>
  <c r="H37" i="4"/>
  <c r="K5" i="4"/>
  <c r="K16" i="4"/>
  <c r="K39" i="4"/>
  <c r="K33" i="4"/>
  <c r="K13" i="4"/>
  <c r="K41" i="4"/>
  <c r="U11" i="4"/>
  <c r="V11" i="4" s="1"/>
  <c r="K38" i="4"/>
  <c r="K17" i="4"/>
  <c r="K32" i="4"/>
  <c r="K31" i="4"/>
  <c r="H10" i="4"/>
  <c r="H24" i="4"/>
  <c r="H17" i="4"/>
  <c r="K20" i="4"/>
  <c r="H9" i="4"/>
  <c r="K7" i="4"/>
  <c r="K24" i="4"/>
  <c r="K42" i="4"/>
  <c r="K40" i="4"/>
  <c r="K6" i="4"/>
  <c r="K11" i="4"/>
  <c r="H30" i="4"/>
  <c r="K19" i="4"/>
  <c r="K8" i="4"/>
  <c r="K29" i="4"/>
  <c r="H35" i="4"/>
  <c r="H6" i="4"/>
  <c r="K34" i="4"/>
  <c r="H16" i="4"/>
  <c r="H8" i="4"/>
  <c r="K43" i="4"/>
  <c r="H43" i="4"/>
  <c r="K30" i="4"/>
  <c r="H19" i="4"/>
  <c r="H31" i="4"/>
  <c r="H22" i="4"/>
  <c r="H23" i="4"/>
  <c r="H44" i="4"/>
  <c r="K15" i="4"/>
  <c r="K37" i="4"/>
  <c r="K14" i="4"/>
  <c r="K26" i="4"/>
  <c r="H28" i="4"/>
  <c r="H11" i="4"/>
  <c r="H15" i="4"/>
  <c r="H26" i="4"/>
  <c r="H40" i="4"/>
  <c r="H34" i="4"/>
  <c r="K28" i="4"/>
  <c r="K22" i="4"/>
  <c r="H32" i="4"/>
  <c r="K18" i="4"/>
  <c r="K23" i="4"/>
  <c r="H42" i="4"/>
  <c r="H33" i="4"/>
  <c r="H12" i="4"/>
  <c r="K10" i="4"/>
  <c r="U17" i="4"/>
  <c r="V17" i="4" s="1"/>
  <c r="U44" i="4"/>
  <c r="V44" i="4" s="1"/>
  <c r="U24" i="4"/>
  <c r="V24" i="4" s="1"/>
  <c r="K21" i="4"/>
  <c r="I15" i="4"/>
  <c r="I36" i="4"/>
  <c r="I30" i="4"/>
  <c r="I26" i="4"/>
  <c r="I10" i="4"/>
  <c r="I19" i="4"/>
  <c r="I8" i="4"/>
  <c r="I16" i="4"/>
  <c r="I24" i="4"/>
  <c r="I40" i="4"/>
  <c r="I28" i="4"/>
  <c r="I5" i="4"/>
  <c r="I22" i="4"/>
  <c r="I34" i="4"/>
  <c r="I11" i="4"/>
  <c r="I31" i="4"/>
  <c r="I25" i="4"/>
  <c r="J25" i="4" s="1"/>
  <c r="I37" i="4"/>
  <c r="I17" i="4"/>
  <c r="I35" i="4"/>
  <c r="I23" i="4"/>
  <c r="I27" i="4"/>
  <c r="I38" i="4"/>
  <c r="I7" i="4"/>
  <c r="I44" i="4"/>
  <c r="I12" i="4"/>
  <c r="I21" i="4"/>
  <c r="J21" i="4" s="1"/>
  <c r="I14" i="4"/>
  <c r="I39" i="4"/>
  <c r="I9" i="4"/>
  <c r="J9" i="4" s="1"/>
  <c r="I18" i="4"/>
  <c r="I32" i="4"/>
  <c r="I33" i="4"/>
  <c r="I2" i="1"/>
  <c r="J23" i="4" l="1"/>
  <c r="J10" i="4"/>
  <c r="J24" i="4"/>
  <c r="J17" i="4"/>
  <c r="J5" i="4"/>
  <c r="J36" i="4"/>
  <c r="J27" i="4"/>
  <c r="J37" i="4"/>
  <c r="J39" i="4"/>
  <c r="J15" i="4"/>
  <c r="J44" i="4"/>
  <c r="J38" i="4"/>
  <c r="J35" i="4"/>
  <c r="J22" i="4"/>
  <c r="J16" i="4"/>
  <c r="J32" i="4"/>
  <c r="J30" i="4"/>
  <c r="J11" i="4"/>
  <c r="J14" i="4"/>
  <c r="J8" i="4"/>
  <c r="J19" i="4"/>
  <c r="J34" i="4"/>
  <c r="J12" i="4"/>
  <c r="J7" i="4"/>
  <c r="J40" i="4"/>
  <c r="J33" i="4"/>
  <c r="J18" i="4"/>
  <c r="J31" i="4"/>
  <c r="J28" i="4"/>
  <c r="J26" i="4"/>
  <c r="I42" i="4"/>
  <c r="J42" i="4" s="1"/>
  <c r="I6" i="4"/>
  <c r="J6" i="4" s="1"/>
  <c r="I43" i="4"/>
  <c r="J43" i="4" s="1"/>
  <c r="I13" i="4"/>
  <c r="J13" i="4" s="1"/>
  <c r="I29" i="4"/>
  <c r="J29" i="4" s="1"/>
  <c r="I20" i="4"/>
  <c r="J20" i="4" s="1"/>
  <c r="I41" i="4"/>
  <c r="J41" i="4" s="1"/>
</calcChain>
</file>

<file path=xl/sharedStrings.xml><?xml version="1.0" encoding="utf-8"?>
<sst xmlns="http://schemas.openxmlformats.org/spreadsheetml/2006/main" count="273" uniqueCount="168">
  <si>
    <t>Variation</t>
  </si>
  <si>
    <t>$X_displacement</t>
  </si>
  <si>
    <t>$Y_displacement</t>
  </si>
  <si>
    <t>Lpt_new: Freq(150kHz): None</t>
  </si>
  <si>
    <t>L_st: Freq(150kHz): None</t>
  </si>
  <si>
    <t>k_new: Freq(150kHz): None</t>
  </si>
  <si>
    <t>Mpt_st: Freq(150kHz): None</t>
  </si>
  <si>
    <t>45mm</t>
  </si>
  <si>
    <t>0mm</t>
  </si>
  <si>
    <t>50mm</t>
  </si>
  <si>
    <t>9mm</t>
  </si>
  <si>
    <t>18mm</t>
  </si>
  <si>
    <t>27mm</t>
  </si>
  <si>
    <t>36mm</t>
  </si>
  <si>
    <t>Xdisp</t>
  </si>
  <si>
    <t>ydisp</t>
  </si>
  <si>
    <t>L_st (nH)</t>
  </si>
  <si>
    <t>Lpt_new (nH)</t>
  </si>
  <si>
    <t>k_new (nH)</t>
  </si>
  <si>
    <t>Mpt_st (nH)</t>
  </si>
  <si>
    <t>Po(W)</t>
  </si>
  <si>
    <t>VA_pt (VA)</t>
  </si>
  <si>
    <t>VA_st (VA)</t>
  </si>
  <si>
    <t>Vst</t>
  </si>
  <si>
    <t>N1</t>
  </si>
  <si>
    <t>N2</t>
  </si>
  <si>
    <t>I1</t>
  </si>
  <si>
    <t>I2</t>
  </si>
  <si>
    <t>L_1</t>
  </si>
  <si>
    <t>L_2</t>
  </si>
  <si>
    <t>M_12</t>
  </si>
  <si>
    <t>k</t>
  </si>
  <si>
    <t>f</t>
  </si>
  <si>
    <t>w</t>
  </si>
  <si>
    <t>Voc</t>
  </si>
  <si>
    <t>Isc</t>
  </si>
  <si>
    <t>Su</t>
  </si>
  <si>
    <t>Q_2</t>
  </si>
  <si>
    <t>P_out</t>
  </si>
  <si>
    <t>V_L_1</t>
  </si>
  <si>
    <t>VA_1</t>
  </si>
  <si>
    <t xml:space="preserve"> </t>
  </si>
  <si>
    <t>4289.96730991778nH</t>
  </si>
  <si>
    <t>4238.4621789577nH</t>
  </si>
  <si>
    <t>4195.08306488508nH</t>
  </si>
  <si>
    <t>4173.15116061046nH</t>
  </si>
  <si>
    <t>4122.06829780962nH</t>
  </si>
  <si>
    <t>4092.06619990368nH</t>
  </si>
  <si>
    <t>4053.46179530416nH</t>
  </si>
  <si>
    <t>4304.98758610384nH</t>
  </si>
  <si>
    <t>4254.44302494556nH</t>
  </si>
  <si>
    <t>4211.95917254577nH</t>
  </si>
  <si>
    <t>4185.16705275605nH</t>
  </si>
  <si>
    <t>4147.40832447866nH</t>
  </si>
  <si>
    <t>4102.3118863879nH</t>
  </si>
  <si>
    <t>4074.37777381379nH</t>
  </si>
  <si>
    <t>4320.57934564092nH</t>
  </si>
  <si>
    <t>4266.24813167354nH</t>
  </si>
  <si>
    <t>4223.08709963601nH</t>
  </si>
  <si>
    <t>4197.23412073087nH</t>
  </si>
  <si>
    <t>4165.31861017094nH</t>
  </si>
  <si>
    <t>4117.78473852265nH</t>
  </si>
  <si>
    <t>4089.37077185653nH</t>
  </si>
  <si>
    <t>4316.12418022302nH</t>
  </si>
  <si>
    <t>4271.46754499874nH</t>
  </si>
  <si>
    <t>4223.24159454995nH</t>
  </si>
  <si>
    <t>4193.76311959488nH</t>
  </si>
  <si>
    <t>4156.34339722555nH</t>
  </si>
  <si>
    <t>4117.9223000692nH</t>
  </si>
  <si>
    <t>4085.51629224932nH</t>
  </si>
  <si>
    <t>4321.93111849633nH</t>
  </si>
  <si>
    <t>4264.96142120233nH</t>
  </si>
  <si>
    <t>4221.98780342929nH</t>
  </si>
  <si>
    <t>4202.72595873601nH</t>
  </si>
  <si>
    <t>4163.04404606517nH</t>
  </si>
  <si>
    <t>4117.12558988698nH</t>
  </si>
  <si>
    <t>4074.79658075654nH</t>
  </si>
  <si>
    <t>4322.80482934679nH</t>
  </si>
  <si>
    <t>4277.06143047407nH</t>
  </si>
  <si>
    <t>4235.04253138082nH</t>
  </si>
  <si>
    <t>4208.1975268403nH</t>
  </si>
  <si>
    <t>4176.04285976078nH</t>
  </si>
  <si>
    <t>4124.37470033859nH</t>
  </si>
  <si>
    <t>4091.42606658574nH</t>
  </si>
  <si>
    <t>152.098220640302nH</t>
  </si>
  <si>
    <t>152.098246502401nH</t>
  </si>
  <si>
    <t>151.794486805893nH</t>
  </si>
  <si>
    <t>152.02110098009nH</t>
  </si>
  <si>
    <t>150.610117040086nH</t>
  </si>
  <si>
    <t>152.199778759675nH</t>
  </si>
  <si>
    <t>151.56906706569nH</t>
  </si>
  <si>
    <t>151.871305308883nH</t>
  </si>
  <si>
    <t>151.793903125776nH</t>
  </si>
  <si>
    <t>152.187450983028nH</t>
  </si>
  <si>
    <t>151.452610581679nH</t>
  </si>
  <si>
    <t>151.555072494082nH</t>
  </si>
  <si>
    <t>151.643080247614nH</t>
  </si>
  <si>
    <t>151.910272783981nH</t>
  </si>
  <si>
    <t>152.071598128354nH</t>
  </si>
  <si>
    <t>151.970483970682nH</t>
  </si>
  <si>
    <t>152.073422873577nH</t>
  </si>
  <si>
    <t>152.13618634709nH</t>
  </si>
  <si>
    <t>152.690656893912nH</t>
  </si>
  <si>
    <t>151.85344152798nH</t>
  </si>
  <si>
    <t>152.516090944504nH</t>
  </si>
  <si>
    <t>151.874536032772nH</t>
  </si>
  <si>
    <t>152.366302260013nH</t>
  </si>
  <si>
    <t>152.246138323112nH</t>
  </si>
  <si>
    <t>151.568374789091nH</t>
  </si>
  <si>
    <t>151.630469678666nH</t>
  </si>
  <si>
    <t>152.46878056142nH</t>
  </si>
  <si>
    <t>152.188870034685nH</t>
  </si>
  <si>
    <t>152.461908608209nH</t>
  </si>
  <si>
    <t>151.858647497795nH</t>
  </si>
  <si>
    <t>151.944309655095nH</t>
  </si>
  <si>
    <t>152.515652608344nH</t>
  </si>
  <si>
    <t>152.090561193744nH</t>
  </si>
  <si>
    <t>151.933197721411nH</t>
  </si>
  <si>
    <t>151.22864681443nH</t>
  </si>
  <si>
    <t>152.050560216694nH</t>
  </si>
  <si>
    <t>152.338188518344nH</t>
  </si>
  <si>
    <t>152.643921510086nH</t>
  </si>
  <si>
    <t>152.33181396786nH</t>
  </si>
  <si>
    <t>152.507146367005nH</t>
  </si>
  <si>
    <t>152.701531300723nH</t>
  </si>
  <si>
    <t>152.529212470078nH</t>
  </si>
  <si>
    <t>129.176796297209nH</t>
  </si>
  <si>
    <t>127.343899477246nH</t>
  </si>
  <si>
    <t>120.65073537449nH</t>
  </si>
  <si>
    <t>110.840126969262nH</t>
  </si>
  <si>
    <t>96.666817007936nH</t>
  </si>
  <si>
    <t>81.5012335153076nH</t>
  </si>
  <si>
    <t>71.5512378110547nH</t>
  </si>
  <si>
    <t>129.048781138941nH</t>
  </si>
  <si>
    <t>127.007458026424nH</t>
  </si>
  <si>
    <t>121.081524663001nH</t>
  </si>
  <si>
    <t>110.353397689395nH</t>
  </si>
  <si>
    <t>97.2253079878479nH</t>
  </si>
  <si>
    <t>81.2636091195098nH</t>
  </si>
  <si>
    <t>71.6406205228031nH</t>
  </si>
  <si>
    <t>129.206437245536nH</t>
  </si>
  <si>
    <t>127.100385494345nH</t>
  </si>
  <si>
    <t>120.895889066416nH</t>
  </si>
  <si>
    <t>111.229728541607nH</t>
  </si>
  <si>
    <t>98.0994258350536nH</t>
  </si>
  <si>
    <t>81.4461947109074nH</t>
  </si>
  <si>
    <t>71.6988683198158nH</t>
  </si>
  <si>
    <t>129.287916492532nH</t>
  </si>
  <si>
    <t>127.355299186161nH</t>
  </si>
  <si>
    <t>121.159745896101nH</t>
  </si>
  <si>
    <t>110.617840488313nH</t>
  </si>
  <si>
    <t>97.2383486466553nH</t>
  </si>
  <si>
    <t>81.8622025558123nH</t>
  </si>
  <si>
    <t>71.9483134100542nH</t>
  </si>
  <si>
    <t>129.628428417667nH</t>
  </si>
  <si>
    <t>127.179902033109nH</t>
  </si>
  <si>
    <t>120.955288347157nH</t>
  </si>
  <si>
    <t>111.189173782307nH</t>
  </si>
  <si>
    <t>97.6812155619764nH</t>
  </si>
  <si>
    <t>81.4899440072269nH</t>
  </si>
  <si>
    <t>71.537674475284nH</t>
  </si>
  <si>
    <t>129.356582649798nH</t>
  </si>
  <si>
    <t>127.631920443439nH</t>
  </si>
  <si>
    <t>121.497487616088nH</t>
  </si>
  <si>
    <t>111.177432412616nH</t>
  </si>
  <si>
    <t>97.9367414445548nH</t>
  </si>
  <si>
    <t>81.8970704092334nH</t>
  </si>
  <si>
    <t>72.0838541137981nH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</si>
</sst>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y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ydisp!$C$5:$C$11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ydisp!$Q$5:$Q$11</c:f>
              <c:numCache>
                <c:formatCode>General</c:formatCode>
                <c:ptCount val="7"/>
                <c:pt idx="0">
                  <c:v>0.15955547365434397</c:v>
                </c:pt>
                <c:pt idx="1">
                  <c:v>0.15811831095959347</c:v>
                </c:pt>
                <c:pt idx="2">
                  <c:v>0.15111189505694944</c:v>
                </c:pt>
                <c:pt idx="3">
                  <c:v>0.13885875745617815</c:v>
                </c:pt>
                <c:pt idx="4">
                  <c:v>0.12272077209907126</c:v>
                </c:pt>
                <c:pt idx="5">
                  <c:v>0.10319712859331616</c:v>
                </c:pt>
                <c:pt idx="6">
                  <c:v>9.124816324674935E-2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2-429A-A97D-3BFB35811447}"/>
            </c:ext>
          </c:extLst>
        </c:ser>
        <c:ser>
          <c:idx val="1"/>
          <c:order val="1"/>
          <c:tx>
            <c:v>x = 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ydisp!$Q$40:$Q$44</c:f>
              <c:numCache>
                <c:formatCode>General</c:formatCode>
                <c:ptCount val="5"/>
                <c:pt idx="0">
                  <c:v>0.15860317786199621</c:v>
                </c:pt>
                <c:pt idx="1">
                  <c:v>0.13915955131762639</c:v>
                </c:pt>
                <c:pt idx="2">
                  <c:v>0.12268536349453933</c:v>
                </c:pt>
                <c:pt idx="3">
                  <c:v>0.10327277472354718</c:v>
                </c:pt>
                <c:pt idx="4">
                  <c:v>9.1284874020947981E-2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2-429A-A97D-3BFB35811447}"/>
            </c:ext>
          </c:extLst>
        </c:ser>
        <c:ser>
          <c:idx val="2"/>
          <c:order val="2"/>
          <c:tx>
            <c:v>x = 27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ydisp!$Q$26:$Q$32</c:f>
              <c:numCache>
                <c:formatCode>General</c:formatCode>
                <c:ptCount val="7"/>
                <c:pt idx="0">
                  <c:v>0.15940028874833531</c:v>
                </c:pt>
                <c:pt idx="1">
                  <c:v>0.15784985560385217</c:v>
                </c:pt>
                <c:pt idx="2">
                  <c:v>0.15085852372586986</c:v>
                </c:pt>
                <c:pt idx="3">
                  <c:v>0.13919480189315717</c:v>
                </c:pt>
                <c:pt idx="4">
                  <c:v>0.12300878261060014</c:v>
                </c:pt>
                <c:pt idx="5">
                  <c:v>0.10299749417540038</c:v>
                </c:pt>
                <c:pt idx="6">
                  <c:v>9.0787534835649164E-2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92-429A-A97D-3BFB3581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65167"/>
        <c:axId val="126122527"/>
      </c:lineChart>
      <c:catAx>
        <c:axId val="209276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2527"/>
        <c:crosses val="autoZero"/>
        <c:auto val="1"/>
        <c:lblAlgn val="ctr"/>
        <c:lblOffset val="100"/>
        <c:noMultiLvlLbl val="0"/>
      </c:catAx>
      <c:valAx>
        <c:axId val="126122527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x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xdisp!$B$21:$B$26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</c:numCache>
            </c:numRef>
          </c:cat>
          <c:val>
            <c:numRef>
              <c:f>xdisp!$Q$5:$Q$9</c:f>
              <c:numCache>
                <c:formatCode>General</c:formatCode>
                <c:ptCount val="5"/>
                <c:pt idx="0">
                  <c:v>0.15955547365434397</c:v>
                </c:pt>
                <c:pt idx="1">
                  <c:v>0.15969108041667934</c:v>
                </c:pt>
                <c:pt idx="2">
                  <c:v>0.1596866054543922</c:v>
                </c:pt>
                <c:pt idx="3">
                  <c:v>0.15940028874833531</c:v>
                </c:pt>
                <c:pt idx="4">
                  <c:v>0.15959897302128428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414-43B4-A173-2351D5655D70}"/>
            </c:ext>
          </c:extLst>
        </c:ser>
        <c:ser>
          <c:idx val="1"/>
          <c:order val="1"/>
          <c:tx>
            <c:v>y = 27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xdisp!$B$21:$B$26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</c:numCache>
            </c:numRef>
          </c:cat>
          <c:val>
            <c:numRef>
              <c:f>xdisp!$Q$21:$Q$26</c:f>
              <c:numCache>
                <c:formatCode>General</c:formatCode>
                <c:ptCount val="6"/>
                <c:pt idx="0">
                  <c:v>0.13885875745617815</c:v>
                </c:pt>
                <c:pt idx="1">
                  <c:v>0.13888001609491035</c:v>
                </c:pt>
                <c:pt idx="2">
                  <c:v>0.13874550781393152</c:v>
                </c:pt>
                <c:pt idx="3">
                  <c:v>0.13919480189315717</c:v>
                </c:pt>
                <c:pt idx="4">
                  <c:v>0.13860883987212388</c:v>
                </c:pt>
                <c:pt idx="5">
                  <c:v>0.13915955131762639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F-4F34-A17D-9D16C070C57E}"/>
            </c:ext>
          </c:extLst>
        </c:ser>
        <c:ser>
          <c:idx val="2"/>
          <c:order val="2"/>
          <c:tx>
            <c:v>y =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xdisp!$Q$39:$Q$44</c:f>
              <c:numCache>
                <c:formatCode>General</c:formatCode>
                <c:ptCount val="6"/>
                <c:pt idx="0">
                  <c:v>9.124816324674935E-2</c:v>
                </c:pt>
                <c:pt idx="1">
                  <c:v>9.1130723567221628E-2</c:v>
                </c:pt>
                <c:pt idx="2">
                  <c:v>9.1244290425295388E-2</c:v>
                </c:pt>
                <c:pt idx="3">
                  <c:v>9.0787534835649164E-2</c:v>
                </c:pt>
                <c:pt idx="4">
                  <c:v>9.1061567130414856E-2</c:v>
                </c:pt>
                <c:pt idx="5">
                  <c:v>9.1284874020947981E-2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F-4F34-A17D-9D16C070C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65167"/>
        <c:axId val="126122527"/>
      </c:lineChart>
      <c:catAx>
        <c:axId val="209276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x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2527"/>
        <c:crosses val="autoZero"/>
        <c:auto val="1"/>
        <c:lblAlgn val="ctr"/>
        <c:lblOffset val="100"/>
        <c:noMultiLvlLbl val="0"/>
      </c:catAx>
      <c:valAx>
        <c:axId val="126122527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914400</xdr:colOff>
      <xdr:row>18</xdr:row>
      <xdr:rowOff>109536</xdr:rowOff>
    </xdr:from>
    <xdr:to>
      <xdr:col>13</xdr:col>
      <xdr:colOff>66675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3A7E2-4197-434B-8258-4C3C7A2E4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914400</xdr:colOff>
      <xdr:row>18</xdr:row>
      <xdr:rowOff>109536</xdr:rowOff>
    </xdr:from>
    <xdr:to>
      <xdr:col>13</xdr:col>
      <xdr:colOff>66675</xdr:colOff>
      <xdr:row>46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C8902B-1CAC-4919-888A-367AA4002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C03A5-8D53-4612-89BE-2250A06B9300}">
  <dimension ref="B1:AA290"/>
  <sheetViews>
    <sheetView topLeftCell="A4" workbookViewId="0">
      <selection activeCell="M3" sqref="M3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24</v>
      </c>
      <c r="D1" s="1">
        <v>3</v>
      </c>
      <c r="F1" s="3" t="s">
        <v>26</v>
      </c>
      <c r="G1" s="1">
        <v>7.5</v>
      </c>
      <c r="J1" s="1" t="s">
        <v>32</v>
      </c>
      <c r="K1">
        <v>150000</v>
      </c>
      <c r="M1" s="3" t="s">
        <v>37</v>
      </c>
      <c r="N1" s="1">
        <v>5</v>
      </c>
    </row>
    <row r="2" spans="2:25" x14ac:dyDescent="0.25">
      <c r="C2" s="3" t="s">
        <v>25</v>
      </c>
      <c r="D2" s="1">
        <v>5</v>
      </c>
      <c r="F2" s="3" t="s">
        <v>27</v>
      </c>
      <c r="G2" s="1">
        <v>5</v>
      </c>
      <c r="J2" s="1" t="s">
        <v>33</v>
      </c>
      <c r="K2">
        <f>2*PI()*K1</f>
        <v>942477.79607693793</v>
      </c>
    </row>
    <row r="4" spans="2:25" x14ac:dyDescent="0.25">
      <c r="B4" t="s">
        <v>14</v>
      </c>
      <c r="C4" t="s">
        <v>15</v>
      </c>
      <c r="D4" s="1" t="s">
        <v>17</v>
      </c>
      <c r="E4" s="1" t="s">
        <v>16</v>
      </c>
      <c r="F4" s="1" t="s">
        <v>18</v>
      </c>
      <c r="G4" t="s">
        <v>19</v>
      </c>
      <c r="H4" s="1" t="s">
        <v>21</v>
      </c>
      <c r="I4" s="1" t="s">
        <v>22</v>
      </c>
      <c r="J4" s="1" t="s">
        <v>20</v>
      </c>
      <c r="K4" s="1" t="s">
        <v>23</v>
      </c>
      <c r="N4" s="1" t="s">
        <v>28</v>
      </c>
      <c r="O4" s="1" t="s">
        <v>29</v>
      </c>
      <c r="P4" s="1" t="s">
        <v>30</v>
      </c>
      <c r="Q4" s="1" t="s">
        <v>31</v>
      </c>
      <c r="S4" s="1" t="s">
        <v>34</v>
      </c>
      <c r="T4" s="1" t="s">
        <v>35</v>
      </c>
      <c r="U4" s="1" t="s">
        <v>36</v>
      </c>
      <c r="V4" s="1" t="s">
        <v>38</v>
      </c>
      <c r="X4" s="1" t="s">
        <v>39</v>
      </c>
      <c r="Y4" s="1" t="s">
        <v>40</v>
      </c>
    </row>
    <row r="5" spans="2:25" x14ac:dyDescent="0.25">
      <c r="B5">
        <f>VALUE(LEFT(Sheet1!B37,LEN(Sheet1!B37)-2))</f>
        <v>0</v>
      </c>
      <c r="C5">
        <f>VALUE(LEFT(Sheet1!C37,LEN(Sheet1!C37)-2))</f>
        <v>0</v>
      </c>
      <c r="D5" s="1">
        <f>VALUE(LEFT(Sheet1!D37,LEN(Sheet1!D37)-2))</f>
        <v>4322.80482934679</v>
      </c>
      <c r="E5" s="1">
        <f>VALUE(LEFT(Sheet1!E37,LEN(Sheet1!E37)-2))</f>
        <v>152.05056021669401</v>
      </c>
      <c r="F5" s="1">
        <v>5.8554245984886601E-2</v>
      </c>
      <c r="G5" s="1">
        <f>VALUE(LEFT(Sheet1!G37,LEN(Sheet1!G37)-2))</f>
        <v>129.35658264979801</v>
      </c>
      <c r="H5" s="1">
        <f>2*PI()*150000*Ipt*Ipt*D5*(10^-9)</f>
        <v>8598.8356144987556</v>
      </c>
      <c r="I5" s="1">
        <f>2*PI()*150000*Ist*Ist*E5*(10^-9)</f>
        <v>7561.3971947084383</v>
      </c>
      <c r="J5" s="2">
        <f>F5*SQRT(H5*I5)</f>
        <v>472.14918246902994</v>
      </c>
      <c r="K5">
        <f>2*PI()*150000*G5*Ipt*(10^-9)</f>
        <v>5.6009424052167782</v>
      </c>
      <c r="N5">
        <f>D5*$D$1^2*10^-3</f>
        <v>38.905243464121106</v>
      </c>
      <c r="O5">
        <f>E5*$D$2^2*10^-3</f>
        <v>3.8012640054173503</v>
      </c>
      <c r="P5">
        <f>G5*$D$1*$D$2*10^-3</f>
        <v>1.9403487397469701</v>
      </c>
      <c r="Q5">
        <f>P5/SQRT(N5*O5)</f>
        <v>0.15955547365434397</v>
      </c>
      <c r="S5" s="4">
        <f>w*P5*10^-6*$G$1</f>
        <v>13.715517028930412</v>
      </c>
      <c r="T5" s="4">
        <f>P5*$G$1/O5</f>
        <v>3.8283622309217926</v>
      </c>
      <c r="U5" s="4">
        <f>S5*T5</f>
        <v>52.507967371121872</v>
      </c>
      <c r="V5" s="5">
        <f>U5*$N$1</f>
        <v>262.53983685560934</v>
      </c>
      <c r="W5" s="4"/>
      <c r="X5" s="4">
        <f>w*N5*10^-6*$G$1</f>
        <v>275.00496086926159</v>
      </c>
      <c r="Y5" s="4">
        <f>X5*$G$1</f>
        <v>2062.537206519462</v>
      </c>
    </row>
    <row r="6" spans="2:25" x14ac:dyDescent="0.25">
      <c r="B6">
        <f>VALUE(LEFT(Sheet1!B38,LEN(Sheet1!B38)-2))</f>
        <v>0</v>
      </c>
      <c r="C6">
        <f>VALUE(LEFT(Sheet1!C38,LEN(Sheet1!C38)-2))</f>
        <v>9</v>
      </c>
      <c r="D6" s="1">
        <f>VALUE(LEFT(Sheet1!D38,LEN(Sheet1!D38)-2))</f>
        <v>4277.0614304740702</v>
      </c>
      <c r="E6" s="1">
        <f>VALUE(LEFT(Sheet1!E38,LEN(Sheet1!E38)-2))</f>
        <v>152.338188518344</v>
      </c>
      <c r="F6" s="1">
        <v>5.3690592061888198E-2</v>
      </c>
      <c r="G6" s="1">
        <f>VALUE(LEFT(Sheet1!G38,LEN(Sheet1!G38)-2))</f>
        <v>127.631920443439</v>
      </c>
      <c r="H6" s="1">
        <f>2*PI()*150000*Ipt*Ipt*D6*(10^-9)</f>
        <v>8507.8437740426143</v>
      </c>
      <c r="I6" s="1">
        <f>2*PI()*150000*Ist*Ist*E6*(10^-9)</f>
        <v>7575.7008041796262</v>
      </c>
      <c r="J6" s="2">
        <f>F6*SQRT(H6*I6)</f>
        <v>431.04176609928533</v>
      </c>
      <c r="K6">
        <f>2*PI()*150000*G6*Ipt*(10^-9)</f>
        <v>5.5262671665207908</v>
      </c>
      <c r="N6">
        <f>D6*$D$1^2*10^-3</f>
        <v>38.493552874266634</v>
      </c>
      <c r="O6">
        <f>E6*$D$2^2*10^-3</f>
        <v>3.8084547129585999</v>
      </c>
      <c r="P6">
        <f>G6*$D$1*$D$2*10^-3</f>
        <v>1.9144788066515848</v>
      </c>
      <c r="Q6">
        <f>P6/SQRT(N6*O6)</f>
        <v>0.15811831095959347</v>
      </c>
      <c r="S6" s="4">
        <f>w*P6*10^-6*$G$1</f>
        <v>13.532653247467438</v>
      </c>
      <c r="T6" s="4">
        <f>P6*$G$1/O6</f>
        <v>3.77018820810197</v>
      </c>
      <c r="U6" s="4">
        <f>S6*T6</f>
        <v>51.020649697934566</v>
      </c>
      <c r="V6" s="5">
        <f>U6*$N$1</f>
        <v>255.10324848967284</v>
      </c>
      <c r="W6" s="4"/>
      <c r="X6" s="4">
        <f>w*N6*10^-6*$G$1</f>
        <v>272.09489157082425</v>
      </c>
      <c r="Y6" s="4">
        <f>X6*$G$1</f>
        <v>2040.7116867811819</v>
      </c>
    </row>
    <row r="7" spans="2:25" x14ac:dyDescent="0.25">
      <c r="B7">
        <f>VALUE(LEFT(Sheet1!B39,LEN(Sheet1!B39)-2))</f>
        <v>0</v>
      </c>
      <c r="C7">
        <f>VALUE(LEFT(Sheet1!C39,LEN(Sheet1!C39)-2))</f>
        <v>18</v>
      </c>
      <c r="D7" s="1">
        <f>VALUE(LEFT(Sheet1!D39,LEN(Sheet1!D39)-2))</f>
        <v>4235.04253138082</v>
      </c>
      <c r="E7" s="1">
        <f>VALUE(LEFT(Sheet1!E39,LEN(Sheet1!E39)-2))</f>
        <v>152.64392151008599</v>
      </c>
      <c r="F7" s="1">
        <v>4.9815444173064501E-2</v>
      </c>
      <c r="G7" s="1">
        <f>VALUE(LEFT(Sheet1!G39,LEN(Sheet1!G39)-2))</f>
        <v>121.49748761608799</v>
      </c>
      <c r="H7" s="1">
        <f>2*PI()*150000*Ipt*Ipt*D7*(10^-9)</f>
        <v>8424.2606329412229</v>
      </c>
      <c r="I7" s="1">
        <f>2*PI()*150000*Ist*Ist*E7*(10^-9)</f>
        <v>7590.9047507010546</v>
      </c>
      <c r="J7" s="2">
        <f>F7*SQRT(H7*I7)</f>
        <v>398.36087294156431</v>
      </c>
      <c r="K7">
        <f>2*PI()*150000*G7*Ipt*(10^-9)</f>
        <v>5.2606555969288369</v>
      </c>
      <c r="N7">
        <f>D7*$D$1^2*10^-3</f>
        <v>38.115382782427382</v>
      </c>
      <c r="O7">
        <f>E7*$D$2^2*10^-3</f>
        <v>3.8160980377521496</v>
      </c>
      <c r="P7">
        <f>G7*$D$1*$D$2*10^-3</f>
        <v>1.8224623142413201</v>
      </c>
      <c r="Q7">
        <f>P7/SQRT(N7*O7)</f>
        <v>0.15111189505694944</v>
      </c>
      <c r="S7" s="4">
        <f>w*P7*10^-6*$G$1</f>
        <v>12.882226990195763</v>
      </c>
      <c r="T7" s="4">
        <f>P7*$G$1/O7</f>
        <v>3.5817914586023663</v>
      </c>
      <c r="U7" s="4">
        <f>S7*T7</f>
        <v>46.141450601260054</v>
      </c>
      <c r="V7" s="5">
        <f>U7*$N$1</f>
        <v>230.70725300630028</v>
      </c>
      <c r="W7" s="4"/>
      <c r="X7" s="4">
        <f>w*N7*10^-6*$G$1</f>
        <v>269.42176471058264</v>
      </c>
      <c r="Y7" s="4">
        <f>X7*$G$1</f>
        <v>2020.6632353293699</v>
      </c>
    </row>
    <row r="8" spans="2:25" x14ac:dyDescent="0.25">
      <c r="B8">
        <f>VALUE(LEFT(Sheet1!B40,LEN(Sheet1!B40)-2))</f>
        <v>0</v>
      </c>
      <c r="C8">
        <f>VALUE(LEFT(Sheet1!C40,LEN(Sheet1!C40)-2))</f>
        <v>27</v>
      </c>
      <c r="D8" s="1">
        <f>VALUE(LEFT(Sheet1!D40,LEN(Sheet1!D40)-2))</f>
        <v>4208.1975268403003</v>
      </c>
      <c r="E8" s="1">
        <f>VALUE(LEFT(Sheet1!E40,LEN(Sheet1!E40)-2))</f>
        <v>152.33181396786</v>
      </c>
      <c r="F8" s="1">
        <v>0.108258556370337</v>
      </c>
      <c r="G8" s="1">
        <f>VALUE(LEFT(Sheet1!G40,LEN(Sheet1!G40)-2))</f>
        <v>111.177432412616</v>
      </c>
      <c r="H8" s="1">
        <f>2*PI()*150000*Ipt*Ipt*D8*(10^-9)</f>
        <v>8370.8610948572223</v>
      </c>
      <c r="I8" s="1">
        <f>2*PI()*150000*Ist*Ist*E8*(10^-9)</f>
        <v>7575.3838010191075</v>
      </c>
      <c r="J8" s="2">
        <f>F8*SQRT(H8*I8)</f>
        <v>862.08406909507005</v>
      </c>
      <c r="K8">
        <f>2*PI()*150000*G8*Ipt*(10^-9)</f>
        <v>4.8138129730030839</v>
      </c>
      <c r="N8">
        <f>D8*$D$1^2*10^-3</f>
        <v>37.873777741562705</v>
      </c>
      <c r="O8">
        <f>E8*$D$2^2*10^-3</f>
        <v>3.8082953491964999</v>
      </c>
      <c r="P8">
        <f>G8*$D$1*$D$2*10^-3</f>
        <v>1.6676614861892403</v>
      </c>
      <c r="Q8">
        <f>P8/SQRT(N8*O8)</f>
        <v>0.13885875745617815</v>
      </c>
      <c r="S8" s="4">
        <f>w*P8*10^-6*$G$1</f>
        <v>11.788004415795193</v>
      </c>
      <c r="T8" s="4">
        <f>P8*$G$1/O8</f>
        <v>3.2842676314635662</v>
      </c>
      <c r="U8" s="4">
        <f>S8*T8</f>
        <v>38.714961342345738</v>
      </c>
      <c r="V8" s="5">
        <f>U8*$N$1</f>
        <v>193.57480671172868</v>
      </c>
      <c r="W8" s="4"/>
      <c r="X8" s="4">
        <f>w*N8*10^-6*$G$1</f>
        <v>267.71395931231848</v>
      </c>
      <c r="Y8" s="4">
        <f>X8*$G$1</f>
        <v>2007.8546948423887</v>
      </c>
    </row>
    <row r="9" spans="2:25" x14ac:dyDescent="0.25">
      <c r="B9">
        <f>VALUE(LEFT(Sheet1!B41,LEN(Sheet1!B41)-2))</f>
        <v>0</v>
      </c>
      <c r="C9">
        <f>VALUE(LEFT(Sheet1!C41,LEN(Sheet1!C41)-2))</f>
        <v>36</v>
      </c>
      <c r="D9" s="1">
        <f>VALUE(LEFT(Sheet1!D41,LEN(Sheet1!D41)-2))</f>
        <v>4176.0428597607797</v>
      </c>
      <c r="E9" s="1">
        <f>VALUE(LEFT(Sheet1!E41,LEN(Sheet1!E41)-2))</f>
        <v>152.50714636700499</v>
      </c>
      <c r="F9" s="1">
        <v>0.107978916453987</v>
      </c>
      <c r="G9" s="1">
        <f>VALUE(LEFT(Sheet1!G41,LEN(Sheet1!G41)-2))</f>
        <v>97.936741444554798</v>
      </c>
      <c r="H9" s="1">
        <f>2*PI()*150000*Ipt*Ipt*D9*(10^-9)</f>
        <v>8306.899683835687</v>
      </c>
      <c r="I9" s="1">
        <f>2*PI()*150000*Ist*Ist*E9*(10^-9)</f>
        <v>7584.1029922483094</v>
      </c>
      <c r="J9" s="2">
        <f>F9*SQRT(H9*I9)</f>
        <v>857.05868279004073</v>
      </c>
      <c r="K9">
        <f>2*PI()*150000*G9*Ipt*(10^-9)</f>
        <v>4.2405112824493356</v>
      </c>
      <c r="N9">
        <f>D9*$D$1^2*10^-3</f>
        <v>37.584385737847022</v>
      </c>
      <c r="O9">
        <f>E9*$D$2^2*10^-3</f>
        <v>3.8126786591751247</v>
      </c>
      <c r="P9">
        <f>G9*$D$1*$D$2*10^-3</f>
        <v>1.469051121668322</v>
      </c>
      <c r="Q9">
        <f>P9/SQRT(N9*O9)</f>
        <v>0.12272077209907126</v>
      </c>
      <c r="S9" s="4">
        <f>w*P9*10^-6*$G$1</f>
        <v>10.384110476057351</v>
      </c>
      <c r="T9" s="4">
        <f>P9*$G$1/O9</f>
        <v>2.8898012125931798</v>
      </c>
      <c r="U9" s="4">
        <f>S9*T9</f>
        <v>30.008015045412076</v>
      </c>
      <c r="V9" s="5">
        <f>U9*$N$1</f>
        <v>150.04007522706038</v>
      </c>
      <c r="W9" s="4"/>
      <c r="X9" s="4">
        <f>w*N9*10^-6*$G$1</f>
        <v>265.66836777833669</v>
      </c>
      <c r="Y9" s="4">
        <f>X9*$G$1</f>
        <v>1992.5127583375252</v>
      </c>
    </row>
    <row r="10" spans="2:25" x14ac:dyDescent="0.25">
      <c r="B10">
        <f>VALUE(LEFT(Sheet1!B42,LEN(Sheet1!B42)-2))</f>
        <v>0</v>
      </c>
      <c r="C10">
        <f>VALUE(LEFT(Sheet1!C42,LEN(Sheet1!C42)-2))</f>
        <v>45</v>
      </c>
      <c r="D10" s="1">
        <f>VALUE(LEFT(Sheet1!D42,LEN(Sheet1!D42)-2))</f>
        <v>4124.3747003385897</v>
      </c>
      <c r="E10" s="1">
        <f>VALUE(LEFT(Sheet1!E42,LEN(Sheet1!E42)-2))</f>
        <v>152.70153130072299</v>
      </c>
      <c r="F10" s="1">
        <v>0.107066357108624</v>
      </c>
      <c r="G10" s="1">
        <f>VALUE(LEFT(Sheet1!G42,LEN(Sheet1!G42)-2))</f>
        <v>81.897070409233393</v>
      </c>
      <c r="H10" s="1">
        <f>2*PI()*150000*Ipt*Ipt*D10*(10^-9)</f>
        <v>8204.1224299659443</v>
      </c>
      <c r="I10" s="1">
        <f>2*PI()*150000*Ist*Ist*E10*(10^-9)</f>
        <v>7593.7696563527634</v>
      </c>
      <c r="J10" s="2">
        <f>F10*SQRT(H10*I10)</f>
        <v>845.07995848077462</v>
      </c>
      <c r="K10">
        <f>2*PI()*150000*G10*Ipt*(10^-9)</f>
        <v>3.5460180311033884</v>
      </c>
      <c r="N10">
        <f>D10*$D$1^2*10^-3</f>
        <v>37.119372303047307</v>
      </c>
      <c r="O10">
        <f>E10*$D$2^2*10^-3</f>
        <v>3.817538282518075</v>
      </c>
      <c r="P10">
        <f>G10*$D$1*$D$2*10^-3</f>
        <v>1.228456056138501</v>
      </c>
      <c r="Q10">
        <f>P10/SQRT(N10*O10)</f>
        <v>0.10319712859331616</v>
      </c>
      <c r="S10" s="4">
        <f>w*P10*10^-6*$G$1</f>
        <v>8.6834441727508604</v>
      </c>
      <c r="T10" s="4">
        <f>P10*$G$1/O10</f>
        <v>2.4134454559972403</v>
      </c>
      <c r="U10" s="4">
        <f>S10*T10</f>
        <v>20.95701888113128</v>
      </c>
      <c r="V10" s="5">
        <f>U10*$N$1</f>
        <v>104.78509440565639</v>
      </c>
      <c r="W10" s="4"/>
      <c r="X10" s="4">
        <f>w*N10*10^-6*$G$1</f>
        <v>262.38138149951516</v>
      </c>
      <c r="Y10" s="4">
        <f>X10*$G$1</f>
        <v>1967.8603612463637</v>
      </c>
    </row>
    <row r="11" spans="2:25" x14ac:dyDescent="0.25">
      <c r="B11">
        <f>VALUE(LEFT(Sheet1!B43,LEN(Sheet1!B43)-2))</f>
        <v>0</v>
      </c>
      <c r="C11">
        <f>VALUE(LEFT(Sheet1!C43,LEN(Sheet1!C43)-2))</f>
        <v>50</v>
      </c>
      <c r="D11" s="1">
        <f>VALUE(LEFT(Sheet1!D43,LEN(Sheet1!D43)-2))</f>
        <v>4091.42606658574</v>
      </c>
      <c r="E11" s="1">
        <f>VALUE(LEFT(Sheet1!E43,LEN(Sheet1!E43)-2))</f>
        <v>152.52921247007799</v>
      </c>
      <c r="F11" s="1">
        <v>0.105792929845914</v>
      </c>
      <c r="G11" s="1">
        <f>VALUE(LEFT(Sheet1!G43,LEN(Sheet1!G43)-2))</f>
        <v>72.083854113798097</v>
      </c>
      <c r="H11" s="1">
        <f>2*PI()*150000*Ipt*Ipt*D11*(10^-9)</f>
        <v>8138.581676555179</v>
      </c>
      <c r="I11" s="1">
        <f>2*PI()*150000*Ist*Ist*E11*(10^-9)</f>
        <v>7585.2003283556969</v>
      </c>
      <c r="J11" s="2">
        <f>F11*SQRT(H11*I11)</f>
        <v>831.21722709063613</v>
      </c>
      <c r="K11">
        <f>2*PI()*150000*G11*Ipt*(10^-9)</f>
        <v>3.1211207575763997</v>
      </c>
      <c r="N11">
        <f>D11*$D$1^2*10^-3</f>
        <v>36.822834599271665</v>
      </c>
      <c r="O11">
        <f>E11*$D$2^2*10^-3</f>
        <v>3.8132303117519499</v>
      </c>
      <c r="P11">
        <f>G11*$D$1*$D$2*10^-3</f>
        <v>1.0812578117069713</v>
      </c>
      <c r="Q11">
        <f>P11/SQRT(N11*O11)</f>
        <v>9.124816324674935E-2</v>
      </c>
      <c r="S11" s="4">
        <f>w*P11*10^-6*$G$1</f>
        <v>7.6429610952641927</v>
      </c>
      <c r="T11" s="4">
        <f>P11*$G$1/O11</f>
        <v>2.1266571711679507</v>
      </c>
      <c r="U11" s="4">
        <f>S11*T11</f>
        <v>16.25395802220125</v>
      </c>
      <c r="V11" s="5">
        <f>U11*$N$1</f>
        <v>81.269790111006245</v>
      </c>
      <c r="W11" s="4"/>
      <c r="X11" s="4">
        <f>w*N11*10^-6*$G$1</f>
        <v>260.2852799882038</v>
      </c>
      <c r="Y11" s="4">
        <f>X11*$G$1</f>
        <v>1952.1395999115284</v>
      </c>
    </row>
    <row r="12" spans="2:25" x14ac:dyDescent="0.25">
      <c r="B12">
        <f>VALUE(LEFT(Sheet1!B30,LEN(Sheet1!B30)-2))</f>
        <v>9</v>
      </c>
      <c r="C12">
        <f>VALUE(LEFT(Sheet1!C30,LEN(Sheet1!C30)-2))</f>
        <v>0</v>
      </c>
      <c r="D12" s="1">
        <f>VALUE(LEFT(Sheet1!D30,LEN(Sheet1!D30)-2))</f>
        <v>4321.9311184963299</v>
      </c>
      <c r="E12" s="1">
        <f>VALUE(LEFT(Sheet1!E30,LEN(Sheet1!E30)-2))</f>
        <v>152.461908608209</v>
      </c>
      <c r="F12" s="1">
        <v>9.3325842547998805E-2</v>
      </c>
      <c r="G12" s="1">
        <f>VALUE(LEFT(Sheet1!G30,LEN(Sheet1!G30)-2))</f>
        <v>129.62842841766701</v>
      </c>
      <c r="H12" s="1">
        <f>2*PI()*150000*Ipt*Ipt*D12*(10^-9)</f>
        <v>8597.0976466111697</v>
      </c>
      <c r="I12" s="1">
        <f>2*PI()*150000*Ist*Ist*E12*(10^-9)</f>
        <v>7581.8533414613112</v>
      </c>
      <c r="J12" s="2">
        <f>F12*SQRT(H12*I12)</f>
        <v>753.46926041323593</v>
      </c>
      <c r="K12">
        <f>2*PI()*150000*G12*Ipt*(10^-9)</f>
        <v>5.612712911655235</v>
      </c>
      <c r="N12">
        <f>D12*$D$1^2*10^-3</f>
        <v>38.897380066466972</v>
      </c>
      <c r="O12">
        <f>E12*$D$2^2*10^-3</f>
        <v>3.8115477152052248</v>
      </c>
      <c r="P12">
        <f>G12*$D$1*$D$2*10^-3</f>
        <v>1.9444264262650053</v>
      </c>
      <c r="Q12">
        <f>P12/SQRT(N12*O12)</f>
        <v>0.15969108041667934</v>
      </c>
      <c r="S12" s="4">
        <f>w*P12*10^-6*$G$1</f>
        <v>13.744340496449992</v>
      </c>
      <c r="T12" s="4">
        <f>P12*$G$1/O12</f>
        <v>3.8260568374394177</v>
      </c>
      <c r="U12" s="4">
        <f>S12*T12</f>
        <v>52.586627932537972</v>
      </c>
      <c r="V12" s="5">
        <f>U12*$N$1</f>
        <v>262.93313966268988</v>
      </c>
      <c r="W12" s="4"/>
      <c r="X12" s="4">
        <f>w*N12*10^-6*$G$1</f>
        <v>274.94937778658107</v>
      </c>
      <c r="Y12" s="4">
        <f>X12*$G$1</f>
        <v>2062.1203333993581</v>
      </c>
    </row>
    <row r="13" spans="2:25" x14ac:dyDescent="0.25">
      <c r="B13">
        <f>VALUE(LEFT(Sheet1!B31,LEN(Sheet1!B31)-2))</f>
        <v>9</v>
      </c>
      <c r="C13">
        <f>VALUE(LEFT(Sheet1!C31,LEN(Sheet1!C31)-2))</f>
        <v>9</v>
      </c>
      <c r="D13" s="1">
        <f>VALUE(LEFT(Sheet1!D31,LEN(Sheet1!D31)-2))</f>
        <v>4264.9614212023298</v>
      </c>
      <c r="E13" s="1">
        <f>VALUE(LEFT(Sheet1!E31,LEN(Sheet1!E31)-2))</f>
        <v>151.858647497795</v>
      </c>
      <c r="F13" s="1">
        <v>8.9014487657941302E-2</v>
      </c>
      <c r="G13" s="1">
        <f>VALUE(LEFT(Sheet1!G31,LEN(Sheet1!G31)-2))</f>
        <v>127.179902033109</v>
      </c>
      <c r="H13" s="1">
        <f>2*PI()*150000*Ipt*Ipt*D13*(10^-9)</f>
        <v>8483.7746812269379</v>
      </c>
      <c r="I13" s="1">
        <f>2*PI()*150000*Ist*Ist*E13*(10^-9)</f>
        <v>7551.8534725922964</v>
      </c>
      <c r="J13" s="2">
        <f>F13*SQRT(H13*I13)</f>
        <v>712.49535397667466</v>
      </c>
      <c r="K13">
        <f>2*PI()*150000*G13*Ipt*(10^-9)</f>
        <v>5.5066954599211346</v>
      </c>
      <c r="N13">
        <f>D13*$D$1^2*10^-3</f>
        <v>38.384652790820972</v>
      </c>
      <c r="O13">
        <f>E13*$D$2^2*10^-3</f>
        <v>3.7964661874448753</v>
      </c>
      <c r="P13">
        <f>G13*$D$1*$D$2*10^-3</f>
        <v>1.9076985304966352</v>
      </c>
      <c r="Q13">
        <f>P13/SQRT(N13*O13)</f>
        <v>0.15803059263342417</v>
      </c>
      <c r="S13" s="4">
        <f>w*P13*10^-6*$G$1</f>
        <v>13.484726299512614</v>
      </c>
      <c r="T13" s="4">
        <f>P13*$G$1/O13</f>
        <v>3.7686991724149292</v>
      </c>
      <c r="U13" s="4">
        <f>S13*T13</f>
        <v>50.81987684521502</v>
      </c>
      <c r="V13" s="5">
        <f>U13*$N$1</f>
        <v>254.0993842260751</v>
      </c>
      <c r="W13" s="4"/>
      <c r="X13" s="4">
        <f>w*N13*10^-6*$G$1</f>
        <v>271.32512224103573</v>
      </c>
      <c r="Y13" s="4">
        <f>X13*$G$1</f>
        <v>2034.9384168077679</v>
      </c>
    </row>
    <row r="14" spans="2:25" x14ac:dyDescent="0.25">
      <c r="B14">
        <f>VALUE(LEFT(Sheet1!B32,LEN(Sheet1!B32)-2))</f>
        <v>9</v>
      </c>
      <c r="C14">
        <f>VALUE(LEFT(Sheet1!C32,LEN(Sheet1!C32)-2))</f>
        <v>18</v>
      </c>
      <c r="D14" s="1">
        <f>VALUE(LEFT(Sheet1!D32,LEN(Sheet1!D32)-2))</f>
        <v>4221.9878034292897</v>
      </c>
      <c r="E14" s="1">
        <f>VALUE(LEFT(Sheet1!E32,LEN(Sheet1!E32)-2))</f>
        <v>151.944309655095</v>
      </c>
      <c r="F14" s="1">
        <v>8.4392384999821393E-2</v>
      </c>
      <c r="G14" s="1">
        <f>VALUE(LEFT(Sheet1!G32,LEN(Sheet1!G32)-2))</f>
        <v>120.95528834715699</v>
      </c>
      <c r="H14" s="1">
        <f>2*PI()*150000*Ipt*Ipt*D14*(10^-9)</f>
        <v>8398.2924331082977</v>
      </c>
      <c r="I14" s="1">
        <f>2*PI()*150000*Ist*Ist*E14*(10^-9)</f>
        <v>7556.1134082017261</v>
      </c>
      <c r="J14" s="2">
        <f>F14*SQRT(H14*I14)</f>
        <v>672.27659355562912</v>
      </c>
      <c r="K14">
        <f>2*PI()*150000*G14*Ipt*(10^-9)</f>
        <v>5.2371791969248678</v>
      </c>
      <c r="N14">
        <f>D14*$D$1^2*10^-3</f>
        <v>37.997890230863611</v>
      </c>
      <c r="O14">
        <f>E14*$D$2^2*10^-3</f>
        <v>3.7986077413773751</v>
      </c>
      <c r="P14">
        <f>G14*$D$1*$D$2*10^-3</f>
        <v>1.8143293252073549</v>
      </c>
      <c r="Q14">
        <f>P14/SQRT(N14*O14)</f>
        <v>0.15101641413248773</v>
      </c>
      <c r="S14" s="4">
        <f>w*P14*10^-6*$G$1</f>
        <v>12.824738278343892</v>
      </c>
      <c r="T14" s="4">
        <f>P14*$G$1/O14</f>
        <v>3.5822256114607649</v>
      </c>
      <c r="U14" s="4">
        <f>S14*T14</f>
        <v>45.941105920964723</v>
      </c>
      <c r="V14" s="5">
        <f>U14*$N$1</f>
        <v>229.70552960482362</v>
      </c>
      <c r="W14" s="4"/>
      <c r="X14" s="4">
        <f>w*N14*10^-6*$G$1</f>
        <v>268.59125880268311</v>
      </c>
      <c r="Y14" s="4">
        <f>X14*$G$1</f>
        <v>2014.4344410201234</v>
      </c>
    </row>
    <row r="15" spans="2:25" x14ac:dyDescent="0.25">
      <c r="B15">
        <f>VALUE(LEFT(Sheet1!B33,LEN(Sheet1!B33)-2))</f>
        <v>9</v>
      </c>
      <c r="C15">
        <f>VALUE(LEFT(Sheet1!C33,LEN(Sheet1!C33)-2))</f>
        <v>27</v>
      </c>
      <c r="D15" s="1">
        <f>VALUE(LEFT(Sheet1!D33,LEN(Sheet1!D33)-2))</f>
        <v>4202.7259587360104</v>
      </c>
      <c r="E15" s="1">
        <f>VALUE(LEFT(Sheet1!E33,LEN(Sheet1!E33)-2))</f>
        <v>152.515652608344</v>
      </c>
      <c r="F15" s="1">
        <v>7.9406199504975794E-2</v>
      </c>
      <c r="G15" s="1">
        <f>VALUE(LEFT(Sheet1!G33,LEN(Sheet1!G33)-2))</f>
        <v>111.18917378230699</v>
      </c>
      <c r="H15" s="1">
        <f>2*PI()*150000*Ipt*Ipt*D15*(10^-9)</f>
        <v>8359.9771626558631</v>
      </c>
      <c r="I15" s="1">
        <f>2*PI()*150000*Ist*Ist*E15*(10^-9)</f>
        <v>7584.5260033132245</v>
      </c>
      <c r="J15" s="2">
        <f>F15*SQRT(H15*I15)</f>
        <v>632.29708319867757</v>
      </c>
      <c r="K15">
        <f>2*PI()*150000*G15*Ipt*(10^-9)</f>
        <v>4.8143213563729166</v>
      </c>
      <c r="N15">
        <f>D15*$D$1^2*10^-3</f>
        <v>37.824533628624096</v>
      </c>
      <c r="O15">
        <f>E15*$D$2^2*10^-3</f>
        <v>3.8128913152085997</v>
      </c>
      <c r="P15">
        <f>G15*$D$1*$D$2*10^-3</f>
        <v>1.667837606734605</v>
      </c>
      <c r="Q15">
        <f>P15/SQRT(N15*O15)</f>
        <v>0.13888001609491035</v>
      </c>
      <c r="S15" s="4">
        <f>w*P15*10^-6*$G$1</f>
        <v>11.789249338570988</v>
      </c>
      <c r="T15" s="4">
        <f>P15*$G$1/O15</f>
        <v>3.2806552866102856</v>
      </c>
      <c r="U15" s="4">
        <f>S15*T15</f>
        <v>38.676463167749723</v>
      </c>
      <c r="V15" s="5">
        <f>U15*$N$1</f>
        <v>193.38231583874861</v>
      </c>
      <c r="W15" s="4"/>
      <c r="X15" s="4">
        <f>w*N15*10^-6*$G$1</f>
        <v>267.36587318957743</v>
      </c>
      <c r="Y15" s="4">
        <f>X15*$G$1</f>
        <v>2005.2440489218307</v>
      </c>
    </row>
    <row r="16" spans="2:25" x14ac:dyDescent="0.25">
      <c r="B16">
        <f>VALUE(LEFT(Sheet1!B34,LEN(Sheet1!B34)-2))</f>
        <v>9</v>
      </c>
      <c r="C16">
        <f>VALUE(LEFT(Sheet1!C34,LEN(Sheet1!C34)-2))</f>
        <v>36</v>
      </c>
      <c r="D16" s="1">
        <f>VALUE(LEFT(Sheet1!D34,LEN(Sheet1!D34)-2))</f>
        <v>4163.0440460651698</v>
      </c>
      <c r="E16" s="1">
        <f>VALUE(LEFT(Sheet1!E34,LEN(Sheet1!E34)-2))</f>
        <v>152.09056119374401</v>
      </c>
      <c r="F16" s="1">
        <v>7.4559250049720999E-2</v>
      </c>
      <c r="G16" s="1">
        <f>VALUE(LEFT(Sheet1!G34,LEN(Sheet1!G34)-2))</f>
        <v>97.681215561976401</v>
      </c>
      <c r="H16" s="1">
        <f>2*PI()*150000*Ipt*Ipt*D16*(10^-9)</f>
        <v>8281.0427075055904</v>
      </c>
      <c r="I16" s="1">
        <f>2*PI()*150000*Ist*Ist*E16*(10^-9)</f>
        <v>7563.3864229968467</v>
      </c>
      <c r="J16" s="2">
        <f>F16*SQRT(H16*I16)</f>
        <v>590.06816986375645</v>
      </c>
      <c r="K16">
        <f>2*PI()*150000*G16*Ipt*(10^-9)</f>
        <v>4.2294474021113837</v>
      </c>
      <c r="N16">
        <f>D16*$D$1^2*10^-3</f>
        <v>37.467396414586531</v>
      </c>
      <c r="O16">
        <f>E16*$D$2^2*10^-3</f>
        <v>3.8022640298436006</v>
      </c>
      <c r="P16">
        <f>G16*$D$1*$D$2*10^-3</f>
        <v>1.465218233429646</v>
      </c>
      <c r="Q16">
        <f>P16/SQRT(N16*O16)</f>
        <v>0.12275930507635556</v>
      </c>
      <c r="S16" s="4">
        <f>w*P16*10^-6*$G$1</f>
        <v>10.357017385608877</v>
      </c>
      <c r="T16" s="4">
        <f>P16*$G$1/O16</f>
        <v>2.8901561449887958</v>
      </c>
      <c r="U16" s="4">
        <f>S16*T16</f>
        <v>29.933397440773287</v>
      </c>
      <c r="V16" s="5">
        <f>U16*$N$1</f>
        <v>149.66698720386643</v>
      </c>
      <c r="W16" s="4"/>
      <c r="X16" s="4">
        <f>w*N16*10^-6*$G$1</f>
        <v>264.84141898170361</v>
      </c>
      <c r="Y16" s="4">
        <f>X16*$G$1</f>
        <v>1986.3106423627771</v>
      </c>
    </row>
    <row r="17" spans="2:25" x14ac:dyDescent="0.25">
      <c r="B17">
        <f>VALUE(LEFT(Sheet1!B35,LEN(Sheet1!B35)-2))</f>
        <v>9</v>
      </c>
      <c r="C17">
        <f>VALUE(LEFT(Sheet1!C35,LEN(Sheet1!C35)-2))</f>
        <v>45</v>
      </c>
      <c r="D17" s="1">
        <f>VALUE(LEFT(Sheet1!D35,LEN(Sheet1!D35)-2))</f>
        <v>4117.1255898869804</v>
      </c>
      <c r="E17" s="1">
        <f>VALUE(LEFT(Sheet1!E35,LEN(Sheet1!E35)-2))</f>
        <v>151.93319772141101</v>
      </c>
      <c r="F17" s="1">
        <v>6.9134017351933294E-2</v>
      </c>
      <c r="G17" s="1">
        <f>VALUE(LEFT(Sheet1!G35,LEN(Sheet1!G35)-2))</f>
        <v>81.489944007226896</v>
      </c>
      <c r="H17" s="1">
        <f>2*PI()*150000*Ipt*Ipt*D17*(10^-9)</f>
        <v>8189.7026466110347</v>
      </c>
      <c r="I17" s="1">
        <f>2*PI()*150000*Ist*Ist*E17*(10^-9)</f>
        <v>7555.5608173788696</v>
      </c>
      <c r="J17" s="2">
        <f>F17*SQRT(H17*I17)</f>
        <v>543.82505690342214</v>
      </c>
      <c r="K17">
        <f>2*PI()*150000*G17*Ipt*(10^-9)</f>
        <v>3.5283900798807224</v>
      </c>
      <c r="N17">
        <f>D17*$D$1^2*10^-3</f>
        <v>37.05413030898282</v>
      </c>
      <c r="O17">
        <f>E17*$D$2^2*10^-3</f>
        <v>3.798329943035275</v>
      </c>
      <c r="P17">
        <f>G17*$D$1*$D$2*10^-3</f>
        <v>1.2223491601084036</v>
      </c>
      <c r="Q17">
        <f>P17/SQRT(N17*O17)</f>
        <v>0.10303401476695871</v>
      </c>
      <c r="S17" s="4">
        <f>w*P17*10^-6*$G$1</f>
        <v>8.6402770684159815</v>
      </c>
      <c r="T17" s="4">
        <f>P17*$G$1/O17</f>
        <v>2.4135919833986592</v>
      </c>
      <c r="U17" s="4">
        <f>S17*T17</f>
        <v>20.854103466672083</v>
      </c>
      <c r="V17" s="5">
        <f>U17*$N$1</f>
        <v>104.27051733336042</v>
      </c>
      <c r="W17" s="4"/>
      <c r="X17" s="4">
        <f>w*N17*10^-6*$G$1</f>
        <v>261.9202130186834</v>
      </c>
      <c r="Y17" s="4">
        <f>X17*$G$1</f>
        <v>1964.4015976401256</v>
      </c>
    </row>
    <row r="18" spans="2:25" x14ac:dyDescent="0.25">
      <c r="B18">
        <f>VALUE(LEFT(Sheet1!B36,LEN(Sheet1!B36)-2))</f>
        <v>9</v>
      </c>
      <c r="C18">
        <f>VALUE(LEFT(Sheet1!C36,LEN(Sheet1!C36)-2))</f>
        <v>50</v>
      </c>
      <c r="D18" s="1">
        <f>VALUE(LEFT(Sheet1!D36,LEN(Sheet1!D36)-2))</f>
        <v>4074.7965807565402</v>
      </c>
      <c r="E18" s="1">
        <f>VALUE(LEFT(Sheet1!E36,LEN(Sheet1!E36)-2))</f>
        <v>151.22864681442999</v>
      </c>
      <c r="F18" s="1">
        <v>6.3850376892819902E-2</v>
      </c>
      <c r="G18" s="1">
        <f>VALUE(LEFT(Sheet1!G36,LEN(Sheet1!G36)-2))</f>
        <v>71.537674475284007</v>
      </c>
      <c r="H18" s="1">
        <f>2*PI()*150000*Ipt*Ipt*D18*(10^-9)</f>
        <v>8105.5026409188349</v>
      </c>
      <c r="I18" s="1">
        <f>2*PI()*150000*Ist*Ist*E18*(10^-9)</f>
        <v>7520.5238583306218</v>
      </c>
      <c r="J18" s="2">
        <f>F18*SQRT(H18*I18)</f>
        <v>498.51414729512271</v>
      </c>
      <c r="K18">
        <f>2*PI()*150000*G18*Ipt*(10^-9)</f>
        <v>3.097472013650461</v>
      </c>
      <c r="N18">
        <f>D18*$D$1^2*10^-3</f>
        <v>36.673169226808859</v>
      </c>
      <c r="O18">
        <f>E18*$D$2^2*10^-3</f>
        <v>3.7807161703607499</v>
      </c>
      <c r="P18">
        <f>G18*$D$1*$D$2*10^-3</f>
        <v>1.0730651171292602</v>
      </c>
      <c r="Q18">
        <f>P18/SQRT(N18*O18)</f>
        <v>9.1130723567221628E-2</v>
      </c>
      <c r="S18" s="4">
        <f>w*P18*10^-6*$G$1</f>
        <v>7.5850503497926978</v>
      </c>
      <c r="T18" s="4">
        <f>P18*$G$1/O18</f>
        <v>2.1286941457183031</v>
      </c>
      <c r="U18" s="4">
        <f>S18*T18</f>
        <v>16.146252274582281</v>
      </c>
      <c r="V18" s="5">
        <f>U18*$N$1</f>
        <v>80.731261372911405</v>
      </c>
      <c r="W18" s="4"/>
      <c r="X18" s="4">
        <f>w*N18*10^-6*$G$1</f>
        <v>259.22735781029547</v>
      </c>
      <c r="Y18" s="4">
        <f>X18*$G$1</f>
        <v>1944.2051835772161</v>
      </c>
    </row>
    <row r="19" spans="2:25" x14ac:dyDescent="0.25">
      <c r="B19">
        <f>VALUE(LEFT(Sheet1!B23,LEN(Sheet1!B23)-2))</f>
        <v>18</v>
      </c>
      <c r="C19">
        <f>VALUE(LEFT(Sheet1!C23,LEN(Sheet1!C23)-2))</f>
        <v>0</v>
      </c>
      <c r="D19" s="1">
        <f>VALUE(LEFT(Sheet1!D23,LEN(Sheet1!D23)-2))</f>
        <v>4316.1241802230197</v>
      </c>
      <c r="E19" s="1">
        <f>VALUE(LEFT(Sheet1!E23,LEN(Sheet1!E23)-2))</f>
        <v>151.874536032772</v>
      </c>
      <c r="F19" s="1">
        <v>0.110031955287708</v>
      </c>
      <c r="G19" s="1">
        <f>VALUE(LEFT(Sheet1!G23,LEN(Sheet1!G23)-2))</f>
        <v>129.28791649253199</v>
      </c>
      <c r="H19" s="1">
        <f>2*PI()*150000*Ipt*Ipt*D19*(10^-9)</f>
        <v>8585.546602877539</v>
      </c>
      <c r="I19" s="1">
        <f>2*PI()*150000*Ist*Ist*E19*(10^-9)</f>
        <v>7552.6436013733537</v>
      </c>
      <c r="J19" s="2">
        <f>F19*SQRT(H19*I19)</f>
        <v>886.03790430275899</v>
      </c>
      <c r="K19">
        <f>2*PI()*150000*G19*Ipt*(10^-9)</f>
        <v>5.5979692655113498</v>
      </c>
      <c r="N19">
        <f>D19*$D$1^2*10^-3</f>
        <v>38.84511762200718</v>
      </c>
      <c r="O19">
        <f>E19*$D$2^2*10^-3</f>
        <v>3.7968634008193001</v>
      </c>
      <c r="P19">
        <f>G19*$D$1*$D$2*10^-3</f>
        <v>1.93931874738798</v>
      </c>
      <c r="Q19">
        <f>P19/SQRT(N19*O19)</f>
        <v>0.1596866054543922</v>
      </c>
      <c r="S19" s="4">
        <f>w*P19*10^-6*$G$1</f>
        <v>13.708236441966834</v>
      </c>
      <c r="T19" s="4">
        <f>P19*$G$1/O19</f>
        <v>3.830764783971766</v>
      </c>
      <c r="U19" s="4">
        <f>S19*T19</f>
        <v>52.513029412244968</v>
      </c>
      <c r="V19" s="5">
        <f>U19*$N$1</f>
        <v>262.56514706122482</v>
      </c>
      <c r="W19" s="4"/>
      <c r="X19" s="4">
        <f>w*N19*10^-6*$G$1</f>
        <v>274.57995633554066</v>
      </c>
      <c r="Y19" s="4">
        <f>X19*$G$1</f>
        <v>2059.3496725165551</v>
      </c>
    </row>
    <row r="20" spans="2:25" x14ac:dyDescent="0.25">
      <c r="B20">
        <f>VALUE(LEFT(Sheet1!B24,LEN(Sheet1!B24)-2))</f>
        <v>18</v>
      </c>
      <c r="C20">
        <f>VALUE(LEFT(Sheet1!C24,LEN(Sheet1!C24)-2))</f>
        <v>9</v>
      </c>
      <c r="D20" s="1">
        <f>VALUE(LEFT(Sheet1!D24,LEN(Sheet1!D24)-2))</f>
        <v>4271.4675449987399</v>
      </c>
      <c r="E20" s="1">
        <f>VALUE(LEFT(Sheet1!E24,LEN(Sheet1!E24)-2))</f>
        <v>152.36630226001299</v>
      </c>
      <c r="F20" s="1">
        <v>0.109298354796316</v>
      </c>
      <c r="G20" s="1">
        <f>VALUE(LEFT(Sheet1!G24,LEN(Sheet1!G24)-2))</f>
        <v>127.35529918616101</v>
      </c>
      <c r="H20" s="1">
        <f>2*PI()*150000*Ipt*Ipt*D20*(10^-9)</f>
        <v>8496.7165306097977</v>
      </c>
      <c r="I20" s="1">
        <f>2*PI()*150000*Ist*Ist*E20*(10^-9)</f>
        <v>7577.0988862852473</v>
      </c>
      <c r="J20" s="2">
        <f>F20*SQRT(H20*I20)</f>
        <v>876.98197480534168</v>
      </c>
      <c r="K20">
        <f>2*PI()*150000*G20*Ipt*(10^-9)</f>
        <v>5.5142898886866423</v>
      </c>
      <c r="N20">
        <f>D20*$D$1^2*10^-3</f>
        <v>38.443207904988661</v>
      </c>
      <c r="O20">
        <f>E20*$D$2^2*10^-3</f>
        <v>3.8091575565003244</v>
      </c>
      <c r="P20">
        <f>G20*$D$1*$D$2*10^-3</f>
        <v>1.9103294877924151</v>
      </c>
      <c r="Q20">
        <f>P20/SQRT(N20*O20)</f>
        <v>0.15786432647841289</v>
      </c>
      <c r="S20" s="4">
        <f>w*P20*10^-6*$G$1</f>
        <v>13.503323440765357</v>
      </c>
      <c r="T20" s="4">
        <f>P20*$G$1/O20</f>
        <v>3.7613227980011734</v>
      </c>
      <c r="U20" s="4">
        <f>S20*T20</f>
        <v>50.790358306534387</v>
      </c>
      <c r="V20" s="5">
        <f>U20*$N$1</f>
        <v>253.95179153267193</v>
      </c>
      <c r="W20" s="4"/>
      <c r="X20" s="4">
        <f>w*N20*10^-6*$G$1</f>
        <v>271.73902395315923</v>
      </c>
      <c r="Y20" s="4">
        <f>X20*$G$1</f>
        <v>2038.0426796486943</v>
      </c>
    </row>
    <row r="21" spans="2:25" x14ac:dyDescent="0.25">
      <c r="B21">
        <f>VALUE(LEFT(Sheet1!B25,LEN(Sheet1!B25)-2))</f>
        <v>18</v>
      </c>
      <c r="C21">
        <f>VALUE(LEFT(Sheet1!C25,LEN(Sheet1!C25)-2))</f>
        <v>18</v>
      </c>
      <c r="D21" s="1">
        <f>VALUE(LEFT(Sheet1!D25,LEN(Sheet1!D25)-2))</f>
        <v>4223.2415945499497</v>
      </c>
      <c r="E21" s="1">
        <f>VALUE(LEFT(Sheet1!E25,LEN(Sheet1!E25)-2))</f>
        <v>152.24613832311201</v>
      </c>
      <c r="F21" s="1">
        <v>0.10786330436684601</v>
      </c>
      <c r="G21" s="1">
        <f>VALUE(LEFT(Sheet1!G25,LEN(Sheet1!G25)-2))</f>
        <v>121.159745896101</v>
      </c>
      <c r="H21" s="1">
        <f>2*PI()*150000*Ipt*Ipt*D21*(10^-9)</f>
        <v>8400.7864489538151</v>
      </c>
      <c r="I21" s="1">
        <f>2*PI()*150000*Ist*Ist*E21*(10^-9)</f>
        <v>7571.1231946857342</v>
      </c>
      <c r="J21" s="2">
        <f>F21*SQRT(H21*I21)</f>
        <v>860.22854484853815</v>
      </c>
      <c r="K21">
        <f>2*PI()*150000*G21*Ipt*(10^-9)</f>
        <v>5.2460318964357029</v>
      </c>
      <c r="N21">
        <f>D21*$D$1^2*10^-3</f>
        <v>38.00917435094955</v>
      </c>
      <c r="O21">
        <f>E21*$D$2^2*10^-3</f>
        <v>3.8061534580778003</v>
      </c>
      <c r="P21">
        <f>G21*$D$1*$D$2*10^-3</f>
        <v>1.8173961884415148</v>
      </c>
      <c r="Q21">
        <f>P21/SQRT(N21*O21)</f>
        <v>0.15109922882271482</v>
      </c>
      <c r="S21" s="4">
        <f>w*P21*10^-6*$G$1</f>
        <v>12.846416657107397</v>
      </c>
      <c r="T21" s="4">
        <f>P21*$G$1/O21</f>
        <v>3.5811670662893031</v>
      </c>
      <c r="U21" s="4">
        <f>S21*T21</f>
        <v>46.005164252263334</v>
      </c>
      <c r="V21" s="5">
        <f>U21*$N$1</f>
        <v>230.02582126131668</v>
      </c>
      <c r="W21" s="4"/>
      <c r="X21" s="4">
        <f>w*N21*10^-6*$G$1</f>
        <v>268.67102154740252</v>
      </c>
      <c r="Y21" s="4">
        <f>X21*$G$1</f>
        <v>2015.0326616055188</v>
      </c>
    </row>
    <row r="22" spans="2:25" x14ac:dyDescent="0.25">
      <c r="B22">
        <f>VALUE(LEFT(Sheet1!B26,LEN(Sheet1!B26)-2))</f>
        <v>18</v>
      </c>
      <c r="C22">
        <f>VALUE(LEFT(Sheet1!C26,LEN(Sheet1!C26)-2))</f>
        <v>27</v>
      </c>
      <c r="D22" s="1">
        <f>VALUE(LEFT(Sheet1!D26,LEN(Sheet1!D26)-2))</f>
        <v>4193.7631195948798</v>
      </c>
      <c r="E22" s="1">
        <f>VALUE(LEFT(Sheet1!E26,LEN(Sheet1!E26)-2))</f>
        <v>151.568374789091</v>
      </c>
      <c r="F22" s="1">
        <v>0.10618998166967999</v>
      </c>
      <c r="G22" s="1">
        <f>VALUE(LEFT(Sheet1!G26,LEN(Sheet1!G26)-2))</f>
        <v>110.61784048831301</v>
      </c>
      <c r="H22" s="1">
        <f>2*PI()*150000*Ipt*Ipt*D22*(10^-9)</f>
        <v>8342.148464980095</v>
      </c>
      <c r="I22" s="1">
        <f>2*PI()*150000*Ist*Ist*E22*(10^-9)</f>
        <v>7537.4183581003344</v>
      </c>
      <c r="J22" s="2">
        <f>F22*SQRT(H22*I22)</f>
        <v>842.0421156116505</v>
      </c>
      <c r="K22">
        <f>2*PI()*150000*G22*Ipt*(10^-9)</f>
        <v>4.7895834975930018</v>
      </c>
      <c r="N22">
        <f>D22*$D$1^2*10^-3</f>
        <v>37.74386807635392</v>
      </c>
      <c r="O22">
        <f>E22*$D$2^2*10^-3</f>
        <v>3.7892093697272751</v>
      </c>
      <c r="P22">
        <f>G22*$D$1*$D$2*10^-3</f>
        <v>1.6592676073246952</v>
      </c>
      <c r="Q22">
        <f>P22/SQRT(N22*O22)</f>
        <v>0.13874550781393152</v>
      </c>
      <c r="S22" s="4">
        <f>w*P22*10^-6*$G$1</f>
        <v>11.728671582399246</v>
      </c>
      <c r="T22" s="4">
        <f>P22*$G$1/O22</f>
        <v>3.284196211050459</v>
      </c>
      <c r="U22" s="4">
        <f>S22*T22</f>
        <v>38.51925877157079</v>
      </c>
      <c r="V22" s="5">
        <f>U22*$N$1</f>
        <v>192.59629385785394</v>
      </c>
      <c r="W22" s="4"/>
      <c r="X22" s="4">
        <f>w*N22*10^-6*$G$1</f>
        <v>266.79568200015552</v>
      </c>
      <c r="Y22" s="4">
        <f>X22*$G$1</f>
        <v>2000.9676150011665</v>
      </c>
    </row>
    <row r="23" spans="2:25" x14ac:dyDescent="0.25">
      <c r="B23">
        <f>VALUE(LEFT(Sheet1!B27,LEN(Sheet1!B27)-2))</f>
        <v>18</v>
      </c>
      <c r="C23">
        <f>VALUE(LEFT(Sheet1!C27,LEN(Sheet1!C27)-2))</f>
        <v>36</v>
      </c>
      <c r="D23" s="1">
        <f>VALUE(LEFT(Sheet1!D27,LEN(Sheet1!D27)-2))</f>
        <v>4156.3433972255498</v>
      </c>
      <c r="E23" s="1">
        <f>VALUE(LEFT(Sheet1!E27,LEN(Sheet1!E27)-2))</f>
        <v>151.630469678666</v>
      </c>
      <c r="F23" s="1">
        <v>0.103484343410801</v>
      </c>
      <c r="G23" s="1">
        <f>VALUE(LEFT(Sheet1!G27,LEN(Sheet1!G27)-2))</f>
        <v>97.238348646655297</v>
      </c>
      <c r="H23" s="1">
        <f>2*PI()*150000*Ipt*Ipt*D23*(10^-9)</f>
        <v>8267.7139128555937</v>
      </c>
      <c r="I23" s="1">
        <f>2*PI()*150000*Ist*Ist*E23*(10^-9)</f>
        <v>7540.506305446067</v>
      </c>
      <c r="J23" s="2">
        <f>F23*SQRT(H23*I23)</f>
        <v>817.0857235380206</v>
      </c>
      <c r="K23">
        <f>2*PI()*150000*G23*Ipt*(10^-9)</f>
        <v>4.2102719412644873</v>
      </c>
      <c r="N23">
        <f>D23*$D$1^2*10^-3</f>
        <v>37.407090575029947</v>
      </c>
      <c r="O23">
        <f>E23*$D$2^2*10^-3</f>
        <v>3.7907617419666502</v>
      </c>
      <c r="P23">
        <f>G23*$D$1*$D$2*10^-3</f>
        <v>1.4585752296998293</v>
      </c>
      <c r="Q23">
        <f>P23/SQRT(N23*O23)</f>
        <v>0.12248661246841816</v>
      </c>
      <c r="S23" s="4">
        <f>w*P23*10^-6*$G$1</f>
        <v>10.310060759249314</v>
      </c>
      <c r="T23" s="4">
        <f>P23*$G$1/O23</f>
        <v>2.8857825860280513</v>
      </c>
      <c r="U23" s="4">
        <f>S23*T23</f>
        <v>29.752593799932818</v>
      </c>
      <c r="V23" s="5">
        <f>U23*$N$1</f>
        <v>148.76296899966408</v>
      </c>
      <c r="W23" s="4"/>
      <c r="X23" s="4">
        <f>w*N23*10^-6*$G$1</f>
        <v>264.41514212103465</v>
      </c>
      <c r="Y23" s="4">
        <f>X23*$G$1</f>
        <v>1983.1135659077599</v>
      </c>
    </row>
    <row r="24" spans="2:25" x14ac:dyDescent="0.25">
      <c r="B24">
        <f>VALUE(LEFT(Sheet1!B28,LEN(Sheet1!B28)-2))</f>
        <v>18</v>
      </c>
      <c r="C24">
        <f>VALUE(LEFT(Sheet1!C28,LEN(Sheet1!C28)-2))</f>
        <v>45</v>
      </c>
      <c r="D24" s="1">
        <f>VALUE(LEFT(Sheet1!D28,LEN(Sheet1!D28)-2))</f>
        <v>4117.9223000692</v>
      </c>
      <c r="E24" s="1">
        <f>VALUE(LEFT(Sheet1!E28,LEN(Sheet1!E28)-2))</f>
        <v>152.46878056142</v>
      </c>
      <c r="F24" s="1">
        <v>0.10055617183264701</v>
      </c>
      <c r="G24" s="1">
        <f>VALUE(LEFT(Sheet1!G28,LEN(Sheet1!G28)-2))</f>
        <v>81.862202555812303</v>
      </c>
      <c r="H24" s="1">
        <f>2*PI()*150000*Ipt*Ipt*D24*(10^-9)</f>
        <v>8191.2874463324551</v>
      </c>
      <c r="I24" s="1">
        <f>2*PI()*150000*Ist*Ist*E24*(10^-9)</f>
        <v>7582.1950802070141</v>
      </c>
      <c r="J24" s="2">
        <f>F24*SQRT(H24*I24)</f>
        <v>792.46901688559512</v>
      </c>
      <c r="K24">
        <f>2*PI()*150000*G24*Ipt*(10^-9)</f>
        <v>3.5445083063193494</v>
      </c>
      <c r="N24">
        <f>D24*$D$1^2*10^-3</f>
        <v>37.061300700622802</v>
      </c>
      <c r="O24">
        <f>E24*$D$2^2*10^-3</f>
        <v>3.8117195140355005</v>
      </c>
      <c r="P24">
        <f>G24*$D$1*$D$2*10^-3</f>
        <v>1.2279330383371847</v>
      </c>
      <c r="Q24">
        <f>P24/SQRT(N24*O24)</f>
        <v>0.1033127419814822</v>
      </c>
      <c r="S24" s="4">
        <f>w*P24*10^-6*$G$1</f>
        <v>8.679747177765659</v>
      </c>
      <c r="T24" s="4">
        <f>P24*$G$1/O24</f>
        <v>2.4161005954445769</v>
      </c>
      <c r="U24" s="4">
        <f>S24*T24</f>
        <v>20.971142324507994</v>
      </c>
      <c r="V24" s="5">
        <f>U24*$N$1</f>
        <v>104.85571162253997</v>
      </c>
      <c r="W24" s="4"/>
      <c r="X24" s="4">
        <f>w*N24*10^-6*$G$1</f>
        <v>261.97089753050739</v>
      </c>
      <c r="Y24" s="4">
        <f>X24*$G$1</f>
        <v>1964.7817314788053</v>
      </c>
    </row>
    <row r="25" spans="2:25" x14ac:dyDescent="0.25">
      <c r="B25">
        <f>VALUE(LEFT(Sheet1!B29,LEN(Sheet1!B29)-2))</f>
        <v>18</v>
      </c>
      <c r="C25">
        <f>VALUE(LEFT(Sheet1!C29,LEN(Sheet1!C29)-2))</f>
        <v>50</v>
      </c>
      <c r="D25" s="1">
        <f>VALUE(LEFT(Sheet1!D29,LEN(Sheet1!D29)-2))</f>
        <v>4085.51629224932</v>
      </c>
      <c r="E25" s="1">
        <f>VALUE(LEFT(Sheet1!E29,LEN(Sheet1!E29)-2))</f>
        <v>152.18887003468501</v>
      </c>
      <c r="F25" s="1">
        <v>9.7219992101955297E-2</v>
      </c>
      <c r="G25" s="1">
        <f>VALUE(LEFT(Sheet1!G29,LEN(Sheet1!G29)-2))</f>
        <v>71.948313410054197</v>
      </c>
      <c r="H25" s="1">
        <f>2*PI()*150000*Ipt*Ipt*D25*(10^-9)</f>
        <v>8126.8260734123605</v>
      </c>
      <c r="I25" s="1">
        <f>2*PI()*150000*Ist*Ist*E25*(10^-9)</f>
        <v>7568.2752717656176</v>
      </c>
      <c r="J25" s="2">
        <f>F25*SQRT(H25*I25)</f>
        <v>762.45553933480403</v>
      </c>
      <c r="K25">
        <f>2*PI()*150000*G25*Ipt*(10^-9)</f>
        <v>3.1152520521755513</v>
      </c>
      <c r="N25">
        <f>D25*$D$1^2*10^-3</f>
        <v>36.769646630243876</v>
      </c>
      <c r="O25">
        <f>E25*$D$2^2*10^-3</f>
        <v>3.8047217508671252</v>
      </c>
      <c r="P25">
        <f>G25*$D$1*$D$2*10^-3</f>
        <v>1.0792247011508129</v>
      </c>
      <c r="Q25">
        <f>P25/SQRT(N25*O25)</f>
        <v>9.1244290425295388E-2</v>
      </c>
      <c r="S25" s="4">
        <f>w*P25*10^-6*$G$1</f>
        <v>7.6285898835930759</v>
      </c>
      <c r="T25" s="4">
        <f>P25*$G$1/O25</f>
        <v>2.1274053107264335</v>
      </c>
      <c r="U25" s="4">
        <f>S25*T25</f>
        <v>16.229102631709853</v>
      </c>
      <c r="V25" s="5">
        <f>U25*$N$1</f>
        <v>81.145513158549264</v>
      </c>
      <c r="W25" s="4"/>
      <c r="X25" s="4">
        <f>w*N25*10^-6*$G$1</f>
        <v>259.90931638950042</v>
      </c>
      <c r="Y25" s="4">
        <f>X25*$G$1</f>
        <v>1949.3198729212531</v>
      </c>
    </row>
    <row r="26" spans="2:25" x14ac:dyDescent="0.25">
      <c r="B26">
        <f>VALUE(LEFT(Sheet1!B16,LEN(Sheet1!B16)-2))</f>
        <v>27</v>
      </c>
      <c r="C26">
        <f>VALUE(LEFT(Sheet1!C16,LEN(Sheet1!C16)-2))</f>
        <v>0</v>
      </c>
      <c r="D26" s="1">
        <f>VALUE(LEFT(Sheet1!D16,LEN(Sheet1!D16)-2))</f>
        <v>4320.5793456409201</v>
      </c>
      <c r="E26" s="1">
        <f>VALUE(LEFT(Sheet1!E16,LEN(Sheet1!E16)-2))</f>
        <v>152.071598128354</v>
      </c>
      <c r="F26" s="1">
        <v>8.1172037902379507E-2</v>
      </c>
      <c r="G26" s="1">
        <f>VALUE(LEFT(Sheet1!G16,LEN(Sheet1!G16)-2))</f>
        <v>129.20643724553599</v>
      </c>
      <c r="H26" s="1">
        <f>2*PI()*150000*Ipt*Ipt*D26*(10^-9)</f>
        <v>8594.4087274878966</v>
      </c>
      <c r="I26" s="1">
        <f>2*PI()*150000*Ist*Ist*E26*(10^-9)</f>
        <v>7562.4433993786588</v>
      </c>
      <c r="J26" s="2">
        <f>F26*SQRT(H26*I26)</f>
        <v>654.40335915333378</v>
      </c>
      <c r="K26">
        <f>2*PI()*150000*G26*Ipt*(10^-9)</f>
        <v>5.5944413385957139</v>
      </c>
      <c r="N26">
        <f>D26*$D$1^2*10^-3</f>
        <v>38.885214110768281</v>
      </c>
      <c r="O26">
        <f>E26*$D$2^2*10^-3</f>
        <v>3.8017899532088499</v>
      </c>
      <c r="P26">
        <f>G26*$D$1*$D$2*10^-3</f>
        <v>1.9380965586830399</v>
      </c>
      <c r="Q26">
        <f>P26/SQRT(N26*O26)</f>
        <v>0.15940028874833531</v>
      </c>
      <c r="S26" s="4">
        <f>w*P26*10^-6*$G$1</f>
        <v>13.699597299089167</v>
      </c>
      <c r="T26" s="4">
        <f>P26*$G$1/O26</f>
        <v>3.8233896056919492</v>
      </c>
      <c r="U26" s="4">
        <f>S26*T26</f>
        <v>52.378897915503018</v>
      </c>
      <c r="V26" s="5">
        <f>U26*$N$1</f>
        <v>261.89448957751506</v>
      </c>
      <c r="W26" s="4"/>
      <c r="X26" s="4">
        <f>w*N26*10^-6*$G$1</f>
        <v>274.86338171322546</v>
      </c>
      <c r="Y26" s="4">
        <f>X26*$G$1</f>
        <v>2061.4753628491908</v>
      </c>
    </row>
    <row r="27" spans="2:25" x14ac:dyDescent="0.25">
      <c r="B27">
        <f>VALUE(LEFT(Sheet1!B17,LEN(Sheet1!B17)-2))</f>
        <v>27</v>
      </c>
      <c r="C27">
        <f>VALUE(LEFT(Sheet1!C17,LEN(Sheet1!C17)-2))</f>
        <v>9</v>
      </c>
      <c r="D27" s="1">
        <f>VALUE(LEFT(Sheet1!D17,LEN(Sheet1!D17)-2))</f>
        <v>4266.2481316735402</v>
      </c>
      <c r="E27" s="1">
        <f>VALUE(LEFT(Sheet1!E17,LEN(Sheet1!E17)-2))</f>
        <v>151.97048397068201</v>
      </c>
      <c r="F27" s="1">
        <v>7.6169395971122794E-2</v>
      </c>
      <c r="G27" s="1">
        <f>VALUE(LEFT(Sheet1!G17,LEN(Sheet1!G17)-2))</f>
        <v>127.10038549434501</v>
      </c>
      <c r="H27" s="1">
        <f>2*PI()*150000*Ipt*Ipt*D27*(10^-9)</f>
        <v>8486.3341795763135</v>
      </c>
      <c r="I27" s="1">
        <f>2*PI()*150000*Ist*Ist*E27*(10^-9)</f>
        <v>7557.4150436325399</v>
      </c>
      <c r="J27" s="2">
        <f>F27*SQRT(H27*I27)</f>
        <v>609.99631766618722</v>
      </c>
      <c r="K27">
        <f>2*PI()*150000*G27*Ipt*(10^-9)</f>
        <v>5.5032525152734308</v>
      </c>
      <c r="N27">
        <f>D27*$D$1^2*10^-3</f>
        <v>38.396233185061867</v>
      </c>
      <c r="O27">
        <f>E27*$D$2^2*10^-3</f>
        <v>3.7992620992670503</v>
      </c>
      <c r="P27">
        <f>G27*$D$1*$D$2*10^-3</f>
        <v>1.906505782415175</v>
      </c>
      <c r="Q27">
        <f>P27/SQRT(N27*O27)</f>
        <v>0.15784985560385217</v>
      </c>
      <c r="S27" s="4">
        <f>w*P27*10^-6*$G$1</f>
        <v>13.476295260139441</v>
      </c>
      <c r="T27" s="4">
        <f>P27*$G$1/O27</f>
        <v>3.763571186855553</v>
      </c>
      <c r="U27" s="4">
        <f>S27*T27</f>
        <v>50.718996546618861</v>
      </c>
      <c r="V27" s="5">
        <f>U27*$N$1</f>
        <v>253.5949827330943</v>
      </c>
      <c r="W27" s="4"/>
      <c r="X27" s="4">
        <f>w*N27*10^-6*$G$1</f>
        <v>271.4069792243497</v>
      </c>
      <c r="Y27" s="4">
        <f>X27*$G$1</f>
        <v>2035.5523441826226</v>
      </c>
    </row>
    <row r="28" spans="2:25" x14ac:dyDescent="0.25">
      <c r="B28">
        <f>VALUE(LEFT(Sheet1!B18,LEN(Sheet1!B18)-2))</f>
        <v>27</v>
      </c>
      <c r="C28">
        <f>VALUE(LEFT(Sheet1!C18,LEN(Sheet1!C18)-2))</f>
        <v>18</v>
      </c>
      <c r="D28" s="1">
        <f>VALUE(LEFT(Sheet1!D18,LEN(Sheet1!D18)-2))</f>
        <v>4223.08709963601</v>
      </c>
      <c r="E28" s="1">
        <f>VALUE(LEFT(Sheet1!E18,LEN(Sheet1!E18)-2))</f>
        <v>152.07342287357699</v>
      </c>
      <c r="F28" s="1">
        <v>7.0597768104083802E-2</v>
      </c>
      <c r="G28" s="1">
        <f>VALUE(LEFT(Sheet1!G18,LEN(Sheet1!G18)-2))</f>
        <v>120.895889066416</v>
      </c>
      <c r="H28" s="1">
        <f>2*PI()*150000*Ipt*Ipt*D28*(10^-9)</f>
        <v>8400.4791308072217</v>
      </c>
      <c r="I28" s="1">
        <f>2*PI()*150000*Ist*Ist*E28*(10^-9)</f>
        <v>7562.5341430325489</v>
      </c>
      <c r="J28" s="2">
        <f>F28*SQRT(H28*I28)</f>
        <v>562.69968779714111</v>
      </c>
      <c r="K28">
        <f>2*PI()*150000*G28*Ipt*(10^-9)</f>
        <v>5.2346072988155754</v>
      </c>
      <c r="N28">
        <f>D28*$D$1^2*10^-3</f>
        <v>38.007783896724092</v>
      </c>
      <c r="O28">
        <f>E28*$D$2^2*10^-3</f>
        <v>3.8018355718394248</v>
      </c>
      <c r="P28">
        <f>G28*$D$1*$D$2*10^-3</f>
        <v>1.8134383359962403</v>
      </c>
      <c r="Q28">
        <f>P28/SQRT(N28*O28)</f>
        <v>0.15085852372586986</v>
      </c>
      <c r="S28" s="4">
        <f>w*P28*10^-6*$G$1</f>
        <v>12.818440246733747</v>
      </c>
      <c r="T28" s="4">
        <f>P28*$G$1/O28</f>
        <v>3.5774265517199617</v>
      </c>
      <c r="U28" s="4">
        <f>S28*T28</f>
        <v>45.857028490301083</v>
      </c>
      <c r="V28" s="5">
        <f>U28*$N$1</f>
        <v>229.28514245150541</v>
      </c>
      <c r="W28" s="4"/>
      <c r="X28" s="4">
        <f>w*N28*10^-6*$G$1</f>
        <v>268.66119300564787</v>
      </c>
      <c r="Y28" s="4">
        <f>X28*$G$1</f>
        <v>2014.9589475423591</v>
      </c>
    </row>
    <row r="29" spans="2:25" x14ac:dyDescent="0.25">
      <c r="B29">
        <f>VALUE(LEFT(Sheet1!B19,LEN(Sheet1!B19)-2))</f>
        <v>27</v>
      </c>
      <c r="C29">
        <f>VALUE(LEFT(Sheet1!C19,LEN(Sheet1!C19)-2))</f>
        <v>27</v>
      </c>
      <c r="D29" s="1">
        <f>VALUE(LEFT(Sheet1!D19,LEN(Sheet1!D19)-2))</f>
        <v>4197.23412073087</v>
      </c>
      <c r="E29" s="1">
        <f>VALUE(LEFT(Sheet1!E19,LEN(Sheet1!E19)-2))</f>
        <v>152.13618634708999</v>
      </c>
      <c r="F29" s="1">
        <v>6.5224072474842895E-2</v>
      </c>
      <c r="G29" s="1">
        <f>VALUE(LEFT(Sheet1!G19,LEN(Sheet1!G19)-2))</f>
        <v>111.229728541607</v>
      </c>
      <c r="H29" s="1">
        <f>2*PI()*150000*Ipt*Ipt*D29*(10^-9)</f>
        <v>8349.0529099792057</v>
      </c>
      <c r="I29" s="1">
        <f>2*PI()*150000*Ist*Ist*E29*(10^-9)</f>
        <v>7565.6553387182139</v>
      </c>
      <c r="J29" s="2">
        <f>F29*SQRT(H29*I29)</f>
        <v>518.38185908210539</v>
      </c>
      <c r="K29">
        <f>2*PI()*150000*G29*Ipt*(10^-9)</f>
        <v>4.8160773154933878</v>
      </c>
      <c r="N29">
        <f>D29*$D$1^2*10^-3</f>
        <v>37.775107086577833</v>
      </c>
      <c r="O29">
        <f>E29*$D$2^2*10^-3</f>
        <v>3.8034046586772496</v>
      </c>
      <c r="P29">
        <f>G29*$D$1*$D$2*10^-3</f>
        <v>1.6684459281241051</v>
      </c>
      <c r="Q29">
        <f>P29/SQRT(N29*O29)</f>
        <v>0.13919480189315717</v>
      </c>
      <c r="S29" s="4">
        <f>w*P29*10^-6*$G$1</f>
        <v>11.793549309089608</v>
      </c>
      <c r="T29" s="4">
        <f>P29*$G$1/O29</f>
        <v>3.2900376330933683</v>
      </c>
      <c r="U29" s="4">
        <f>S29*T29</f>
        <v>38.801221054647101</v>
      </c>
      <c r="V29" s="5">
        <f>U29*$N$1</f>
        <v>194.00610527323551</v>
      </c>
      <c r="W29" s="4"/>
      <c r="X29" s="4">
        <f>w*N29*10^-6*$G$1</f>
        <v>267.01649755146144</v>
      </c>
      <c r="Y29" s="4">
        <f>X29*$G$1</f>
        <v>2002.6237316359609</v>
      </c>
    </row>
    <row r="30" spans="2:25" x14ac:dyDescent="0.25">
      <c r="B30">
        <f>VALUE(LEFT(Sheet1!B20,LEN(Sheet1!B20)-2))</f>
        <v>27</v>
      </c>
      <c r="C30">
        <f>VALUE(LEFT(Sheet1!C20,LEN(Sheet1!C20)-2))</f>
        <v>36</v>
      </c>
      <c r="D30" s="1">
        <f>VALUE(LEFT(Sheet1!D20,LEN(Sheet1!D20)-2))</f>
        <v>4165.3186101709398</v>
      </c>
      <c r="E30" s="1">
        <f>VALUE(LEFT(Sheet1!E20,LEN(Sheet1!E20)-2))</f>
        <v>152.69065689391201</v>
      </c>
      <c r="F30" s="1">
        <v>5.98390934409282E-2</v>
      </c>
      <c r="G30" s="1">
        <f>VALUE(LEFT(Sheet1!G20,LEN(Sheet1!G20)-2))</f>
        <v>98.099425835053594</v>
      </c>
      <c r="H30" s="1">
        <f>2*PI()*150000*Ipt*Ipt*D30*(10^-9)</f>
        <v>8285.5672242516102</v>
      </c>
      <c r="I30" s="1">
        <f>2*PI()*150000*Ist*Ist*E30*(10^-9)</f>
        <v>7593.228877620757</v>
      </c>
      <c r="J30" s="2">
        <f>F30*SQRT(H30*I30)</f>
        <v>474.63457710784678</v>
      </c>
      <c r="K30">
        <f>2*PI()*150000*G30*Ipt*(10^-9)</f>
        <v>4.2475552680181137</v>
      </c>
      <c r="N30">
        <f>D30*$D$1^2*10^-3</f>
        <v>37.487867491538459</v>
      </c>
      <c r="O30">
        <f>E30*$D$2^2*10^-3</f>
        <v>3.8172664223477999</v>
      </c>
      <c r="P30">
        <f>G30*$D$1*$D$2*10^-3</f>
        <v>1.471491387525804</v>
      </c>
      <c r="Q30">
        <f>P30/SQRT(N30*O30)</f>
        <v>0.12300878261060014</v>
      </c>
      <c r="S30" s="4">
        <f>w*P30*10^-6*$G$1</f>
        <v>10.401359698961363</v>
      </c>
      <c r="T30" s="4">
        <f>P30*$G$1/O30</f>
        <v>2.8911226478281158</v>
      </c>
      <c r="U30" s="4">
        <f>S30*T30</f>
        <v>30.071606593873828</v>
      </c>
      <c r="V30" s="5">
        <f>U30*$N$1</f>
        <v>150.35803296936913</v>
      </c>
      <c r="W30" s="4"/>
      <c r="X30" s="4">
        <f>w*N30*10^-6*$G$1</f>
        <v>264.98612049787084</v>
      </c>
      <c r="Y30" s="4">
        <f>X30*$G$1</f>
        <v>1987.3959037340314</v>
      </c>
    </row>
    <row r="31" spans="2:25" x14ac:dyDescent="0.25">
      <c r="B31">
        <f>VALUE(LEFT(Sheet1!B21,LEN(Sheet1!B21)-2))</f>
        <v>27</v>
      </c>
      <c r="C31">
        <f>VALUE(LEFT(Sheet1!C21,LEN(Sheet1!C21)-2))</f>
        <v>45</v>
      </c>
      <c r="D31" s="1">
        <f>VALUE(LEFT(Sheet1!D21,LEN(Sheet1!D21)-2))</f>
        <v>4117.7847385226496</v>
      </c>
      <c r="E31" s="1">
        <f>VALUE(LEFT(Sheet1!E21,LEN(Sheet1!E21)-2))</f>
        <v>151.85344152798001</v>
      </c>
      <c r="F31" s="1">
        <v>5.45183642243946E-2</v>
      </c>
      <c r="G31" s="1">
        <f>VALUE(LEFT(Sheet1!G21,LEN(Sheet1!G21)-2))</f>
        <v>81.446194710907406</v>
      </c>
      <c r="H31" s="1">
        <f>2*PI()*150000*Ipt*Ipt*D31*(10^-9)</f>
        <v>8191.0138116965281</v>
      </c>
      <c r="I31" s="1">
        <f>2*PI()*150000*Ist*Ist*E31*(10^-9)</f>
        <v>7551.5945823553993</v>
      </c>
      <c r="J31" s="2">
        <f>F31*SQRT(H31*I31)</f>
        <v>428.77650400298239</v>
      </c>
      <c r="K31">
        <f>2*PI()*150000*G31*Ipt*(10^-9)</f>
        <v>3.5264958021877373</v>
      </c>
      <c r="N31">
        <f>D31*$D$1^2*10^-3</f>
        <v>37.060062646703848</v>
      </c>
      <c r="O31">
        <f>E31*$D$2^2*10^-3</f>
        <v>3.7963360381995006</v>
      </c>
      <c r="P31">
        <f>G31*$D$1*$D$2*10^-3</f>
        <v>1.2216929206636111</v>
      </c>
      <c r="Q31">
        <f>P31/SQRT(N31*O31)</f>
        <v>0.10299749417540038</v>
      </c>
      <c r="S31" s="4">
        <f>w*P31*10^-6*$G$1</f>
        <v>8.6356383851237819</v>
      </c>
      <c r="T31" s="4">
        <f>P31*$G$1/O31</f>
        <v>2.413563186393453</v>
      </c>
      <c r="U31" s="4">
        <f>S31*T31</f>
        <v>20.842658897340968</v>
      </c>
      <c r="V31" s="5">
        <f>U31*$N$1</f>
        <v>104.21329448670484</v>
      </c>
      <c r="W31" s="4"/>
      <c r="X31" s="4">
        <f>w*N31*10^-6*$G$1</f>
        <v>261.96214624304019</v>
      </c>
      <c r="Y31" s="4">
        <f>X31*$G$1</f>
        <v>1964.7160968228015</v>
      </c>
    </row>
    <row r="32" spans="2:25" x14ac:dyDescent="0.25">
      <c r="B32">
        <f>VALUE(LEFT(Sheet1!B22,LEN(Sheet1!B22)-2))</f>
        <v>27</v>
      </c>
      <c r="C32">
        <f>VALUE(LEFT(Sheet1!C22,LEN(Sheet1!C22)-2))</f>
        <v>50</v>
      </c>
      <c r="D32" s="1">
        <f>VALUE(LEFT(Sheet1!D22,LEN(Sheet1!D22)-2))</f>
        <v>4089.3707718565302</v>
      </c>
      <c r="E32" s="1">
        <f>VALUE(LEFT(Sheet1!E22,LEN(Sheet1!E22)-2))</f>
        <v>152.51609094450399</v>
      </c>
      <c r="F32" s="1">
        <v>0.110474225282778</v>
      </c>
      <c r="G32" s="1">
        <f>VALUE(LEFT(Sheet1!G22,LEN(Sheet1!G22)-2))</f>
        <v>71.698868319815801</v>
      </c>
      <c r="H32" s="1">
        <f>2*PI()*150000*Ipt*Ipt*D32*(10^-9)</f>
        <v>8134.4933260018897</v>
      </c>
      <c r="I32" s="1">
        <f>2*PI()*150000*Ist*Ist*E32*(10^-9)</f>
        <v>7584.5478015480076</v>
      </c>
      <c r="J32" s="2">
        <f>F32*SQRT(H32*I32)</f>
        <v>867.74289158086617</v>
      </c>
      <c r="K32">
        <f>2*PI()*150000*G32*Ipt*(10^-9)</f>
        <v>3.1044514608560374</v>
      </c>
      <c r="N32">
        <f>D32*$D$1^2*10^-3</f>
        <v>36.804336946708773</v>
      </c>
      <c r="O32">
        <f>E32*$D$2^2*10^-3</f>
        <v>3.8129022736125999</v>
      </c>
      <c r="P32">
        <f>G32*$D$1*$D$2*10^-3</f>
        <v>1.0754830247972371</v>
      </c>
      <c r="Q32">
        <f>P32/SQRT(N32*O32)</f>
        <v>9.0787534835649164E-2</v>
      </c>
      <c r="S32" s="4">
        <f>w*P32*10^-6*$G$1</f>
        <v>7.6021415319679413</v>
      </c>
      <c r="T32" s="4">
        <f>P32*$G$1/O32</f>
        <v>2.1154810973785834</v>
      </c>
      <c r="U32" s="4">
        <f>S32*T32</f>
        <v>16.082186710474847</v>
      </c>
      <c r="V32" s="5">
        <f>U32*$N$1</f>
        <v>80.410933552374232</v>
      </c>
      <c r="W32" s="4"/>
      <c r="X32" s="4">
        <f>w*N32*10^-6*$G$1</f>
        <v>260.15452778705321</v>
      </c>
      <c r="Y32" s="4">
        <f>X32*$G$1</f>
        <v>1951.1589584028991</v>
      </c>
    </row>
    <row r="33" spans="2:27" x14ac:dyDescent="0.25">
      <c r="B33">
        <f>VALUE(LEFT(Sheet1!B9,LEN(Sheet1!B9)-2))</f>
        <v>36</v>
      </c>
      <c r="C33">
        <f>VALUE(LEFT(Sheet1!C9,LEN(Sheet1!C9)-2))</f>
        <v>0</v>
      </c>
      <c r="D33" s="1">
        <f>VALUE(LEFT(Sheet1!D9,LEN(Sheet1!D9)-2))</f>
        <v>4304.9875861038399</v>
      </c>
      <c r="E33" s="1">
        <f>VALUE(LEFT(Sheet1!E9,LEN(Sheet1!E9)-2))</f>
        <v>151.871305308883</v>
      </c>
      <c r="F33" s="1">
        <v>0.10839637379501001</v>
      </c>
      <c r="G33" s="1">
        <f>VALUE(LEFT(Sheet1!G9,LEN(Sheet1!G9)-2))</f>
        <v>129.048781138941</v>
      </c>
      <c r="H33" s="1">
        <f>2*PI()*150000*Ipt*Ipt*D33*(10^-9)</f>
        <v>8563.3939159262081</v>
      </c>
      <c r="I33" s="1">
        <f>2*PI()*150000*Ist*Ist*E33*(10^-9)</f>
        <v>7552.4829391139292</v>
      </c>
      <c r="J33" s="2">
        <f>F33*SQRT(H33*I33)</f>
        <v>871.73120266306796</v>
      </c>
      <c r="K33">
        <f>2*PI()*150000*G33*Ipt*(10^-9)</f>
        <v>5.5876150700380487</v>
      </c>
      <c r="N33">
        <f>D33*$D$1^2*10^-3</f>
        <v>38.74488827493456</v>
      </c>
      <c r="O33">
        <f>E33*$D$2^2*10^-3</f>
        <v>3.7967826327220751</v>
      </c>
      <c r="P33">
        <f>G33*$D$1*$D$2*10^-3</f>
        <v>1.9357317170841153</v>
      </c>
      <c r="Q33">
        <f>P33/SQRT(N33*O33)</f>
        <v>0.15959897302128428</v>
      </c>
      <c r="S33" s="4">
        <f>w*P33*10^-6*$G$1</f>
        <v>13.682881218852478</v>
      </c>
      <c r="T33" s="4">
        <f>P33*$G$1/O33</f>
        <v>3.8237606106310857</v>
      </c>
      <c r="U33" s="4">
        <f>S33*T33</f>
        <v>52.320062244591966</v>
      </c>
      <c r="V33" s="5">
        <f>U33*$N$1</f>
        <v>261.60031122295982</v>
      </c>
      <c r="W33" s="4"/>
      <c r="X33" s="4">
        <f>w*N33*10^-6*$G$1</f>
        <v>273.87147682955634</v>
      </c>
      <c r="Y33" s="4">
        <f>X33*$G$1</f>
        <v>2054.0360762216724</v>
      </c>
      <c r="AA33" t="s">
        <v>41</v>
      </c>
    </row>
    <row r="34" spans="2:27" x14ac:dyDescent="0.25">
      <c r="B34">
        <f>VALUE(LEFT(Sheet1!B10,LEN(Sheet1!B10)-2))</f>
        <v>36</v>
      </c>
      <c r="C34">
        <f>VALUE(LEFT(Sheet1!C10,LEN(Sheet1!C10)-2))</f>
        <v>9</v>
      </c>
      <c r="D34" s="1">
        <f>VALUE(LEFT(Sheet1!D10,LEN(Sheet1!D10)-2))</f>
        <v>4254.44302494556</v>
      </c>
      <c r="E34" s="1">
        <f>VALUE(LEFT(Sheet1!E10,LEN(Sheet1!E10)-2))</f>
        <v>151.79390312577601</v>
      </c>
      <c r="F34" s="1">
        <v>0.105833314231285</v>
      </c>
      <c r="G34" s="1">
        <f>VALUE(LEFT(Sheet1!G10,LEN(Sheet1!G10)-2))</f>
        <v>127.007458026424</v>
      </c>
      <c r="H34" s="1">
        <f>2*PI()*150000*Ipt*Ipt*D34*(10^-9)</f>
        <v>8462.8517009142233</v>
      </c>
      <c r="I34" s="1">
        <f>2*PI()*150000*Ist*Ist*E34*(10^-9)</f>
        <v>7548.6337678292239</v>
      </c>
      <c r="J34" s="2">
        <f>F34*SQRT(H34*I34)</f>
        <v>845.89204266203092</v>
      </c>
      <c r="K34">
        <f>2*PI()*150000*G34*Ipt*(10^-9)</f>
        <v>5.4992288978816735</v>
      </c>
      <c r="N34">
        <f>D34*$D$1^2*10^-3</f>
        <v>38.289987224510043</v>
      </c>
      <c r="O34">
        <f>E34*$D$2^2*10^-3</f>
        <v>3.7948475781444007</v>
      </c>
      <c r="P34">
        <f>G34*$D$1*$D$2*10^-3</f>
        <v>1.9051118703963603</v>
      </c>
      <c r="Q34">
        <f>P34/SQRT(N34*O34)</f>
        <v>0.15804497927121275</v>
      </c>
      <c r="S34" s="4">
        <f>w*P34*10^-6*$G$1</f>
        <v>13.466442276683809</v>
      </c>
      <c r="T34" s="4">
        <f>P34*$G$1/O34</f>
        <v>3.7651944468766767</v>
      </c>
      <c r="U34" s="4">
        <f>S34*T34</f>
        <v>50.703773679355187</v>
      </c>
      <c r="V34" s="5">
        <f>U34*$N$1</f>
        <v>253.51886839677593</v>
      </c>
      <c r="W34" s="4"/>
      <c r="X34" s="4">
        <f>w*N34*10^-6*$G$1</f>
        <v>270.65597078377749</v>
      </c>
      <c r="Y34" s="4">
        <f>X34*$G$1</f>
        <v>2029.9197808783313</v>
      </c>
    </row>
    <row r="35" spans="2:27" x14ac:dyDescent="0.25">
      <c r="B35">
        <f>VALUE(LEFT(Sheet1!B11,LEN(Sheet1!B11)-2))</f>
        <v>36</v>
      </c>
      <c r="C35">
        <f>VALUE(LEFT(Sheet1!C11,LEN(Sheet1!C11)-2))</f>
        <v>18</v>
      </c>
      <c r="D35" s="1">
        <f>VALUE(LEFT(Sheet1!D11,LEN(Sheet1!D11)-2))</f>
        <v>4211.9591725457703</v>
      </c>
      <c r="E35" s="1">
        <f>VALUE(LEFT(Sheet1!E11,LEN(Sheet1!E11)-2))</f>
        <v>152.18745098302799</v>
      </c>
      <c r="F35" s="1">
        <v>0.102603525612164</v>
      </c>
      <c r="G35" s="1">
        <f>VALUE(LEFT(Sheet1!G11,LEN(Sheet1!G11)-2))</f>
        <v>121.08152466300101</v>
      </c>
      <c r="H35" s="1">
        <f>2*PI()*150000*Ipt*Ipt*D35*(10^-9)</f>
        <v>8378.3436841339189</v>
      </c>
      <c r="I35" s="1">
        <f>2*PI()*150000*Ist*Ist*E35*(10^-9)</f>
        <v>7568.2047030468757</v>
      </c>
      <c r="J35" s="2">
        <f>F35*SQRT(H35*I35)</f>
        <v>817.02962648492041</v>
      </c>
      <c r="K35">
        <f>2*PI()*150000*G35*Ipt*(10^-9)</f>
        <v>5.2426450365443573</v>
      </c>
      <c r="N35">
        <f>D35*$D$1^2*10^-3</f>
        <v>37.907632552911934</v>
      </c>
      <c r="O35">
        <f>E35*$D$2^2*10^-3</f>
        <v>3.8046862745756997</v>
      </c>
      <c r="P35">
        <f>G35*$D$1*$D$2*10^-3</f>
        <v>1.8162228699450151</v>
      </c>
      <c r="Q35">
        <f>P35/SQRT(N35*O35)</f>
        <v>0.15123293583416217</v>
      </c>
      <c r="S35" s="4">
        <f>w*P35*10^-6*$G$1</f>
        <v>12.838122957377317</v>
      </c>
      <c r="T35" s="4">
        <f>P35*$G$1/O35</f>
        <v>3.5802351472741885</v>
      </c>
      <c r="U35" s="4">
        <f>S35*T35</f>
        <v>45.963499037029919</v>
      </c>
      <c r="V35" s="5">
        <f>U35*$N$1</f>
        <v>229.8174951851496</v>
      </c>
      <c r="W35" s="4"/>
      <c r="X35" s="4">
        <f>w*N35*10^-6*$G$1</f>
        <v>267.95326487222115</v>
      </c>
      <c r="Y35" s="4">
        <f>X35*$G$1</f>
        <v>2009.6494865416587</v>
      </c>
    </row>
    <row r="36" spans="2:27" x14ac:dyDescent="0.25">
      <c r="B36">
        <f>VALUE(LEFT(Sheet1!B12,LEN(Sheet1!B12)-2))</f>
        <v>36</v>
      </c>
      <c r="C36">
        <f>VALUE(LEFT(Sheet1!C12,LEN(Sheet1!C12)-2))</f>
        <v>27</v>
      </c>
      <c r="D36" s="1">
        <f>VALUE(LEFT(Sheet1!D12,LEN(Sheet1!D12)-2))</f>
        <v>4185.16705275605</v>
      </c>
      <c r="E36" s="1">
        <f>VALUE(LEFT(Sheet1!E12,LEN(Sheet1!E12)-2))</f>
        <v>151.45261058167901</v>
      </c>
      <c r="F36" s="1">
        <v>9.9461501318100803E-2</v>
      </c>
      <c r="G36" s="1">
        <f>VALUE(LEFT(Sheet1!G12,LEN(Sheet1!G12)-2))</f>
        <v>110.353397689395</v>
      </c>
      <c r="H36" s="1">
        <f>2*PI()*150000*Ipt*Ipt*D36*(10^-9)</f>
        <v>8325.0493433226602</v>
      </c>
      <c r="I36" s="1">
        <f>2*PI()*150000*Ist*Ist*E36*(10^-9)</f>
        <v>7531.6614628154693</v>
      </c>
      <c r="J36" s="2">
        <f>F36*SQRT(H36*I36)</f>
        <v>787.57843125509203</v>
      </c>
      <c r="K36">
        <f>2*PI()*150000*G36*Ipt*(10^-9)</f>
        <v>4.7781335284002937</v>
      </c>
      <c r="N36">
        <f>D36*$D$1^2*10^-3</f>
        <v>37.66650347480445</v>
      </c>
      <c r="O36">
        <f>E36*$D$2^2*10^-3</f>
        <v>3.7863152645419755</v>
      </c>
      <c r="P36">
        <f>G36*$D$1*$D$2*10^-3</f>
        <v>1.655300965340925</v>
      </c>
      <c r="Q36">
        <f>P36/SQRT(N36*O36)</f>
        <v>0.13860883987212388</v>
      </c>
      <c r="S36" s="4">
        <f>w*P36*10^-6*$G$1</f>
        <v>11.700633042439071</v>
      </c>
      <c r="T36" s="4">
        <f>P36*$G$1/O36</f>
        <v>3.2788493225375226</v>
      </c>
      <c r="U36" s="4">
        <f>S36*T36</f>
        <v>38.364612724461502</v>
      </c>
      <c r="V36" s="5">
        <f>U36*$N$1</f>
        <v>191.8230636223075</v>
      </c>
      <c r="W36" s="4"/>
      <c r="X36" s="4">
        <f>w*N36*10^-6*$G$1</f>
        <v>266.24882385643514</v>
      </c>
      <c r="Y36" s="4">
        <f>X36*$G$1</f>
        <v>1996.8661789232635</v>
      </c>
    </row>
    <row r="37" spans="2:27" x14ac:dyDescent="0.25">
      <c r="B37">
        <f>VALUE(LEFT(Sheet1!B13,LEN(Sheet1!B13)-2))</f>
        <v>36</v>
      </c>
      <c r="C37">
        <f>VALUE(LEFT(Sheet1!C13,LEN(Sheet1!C13)-2))</f>
        <v>36</v>
      </c>
      <c r="D37" s="1">
        <f>VALUE(LEFT(Sheet1!D13,LEN(Sheet1!D13)-2))</f>
        <v>4147.4083244786598</v>
      </c>
      <c r="E37" s="1">
        <f>VALUE(LEFT(Sheet1!E13,LEN(Sheet1!E13)-2))</f>
        <v>151.555072494082</v>
      </c>
      <c r="F37" s="1">
        <v>9.5391626401261004E-2</v>
      </c>
      <c r="G37" s="1">
        <f>VALUE(LEFT(Sheet1!G13,LEN(Sheet1!G13)-2))</f>
        <v>97.225307987847899</v>
      </c>
      <c r="H37" s="1">
        <f>2*PI()*150000*Ipt*Ipt*D37*(10^-9)</f>
        <v>8249.9404475275969</v>
      </c>
      <c r="I37" s="1">
        <f>2*PI()*150000*Ist*Ist*E37*(10^-9)</f>
        <v>7536.756841720382</v>
      </c>
      <c r="J37" s="2">
        <f>F37*SQRT(H37*I37)</f>
        <v>752.190617951744</v>
      </c>
      <c r="K37">
        <f>2*PI()*150000*G37*Ipt*(10^-9)</f>
        <v>4.2097073006608925</v>
      </c>
      <c r="N37">
        <f>D37*$D$1^2*10^-3</f>
        <v>37.326674920307937</v>
      </c>
      <c r="O37">
        <f>E37*$D$2^2*10^-3</f>
        <v>3.7888768123520502</v>
      </c>
      <c r="P37">
        <f>G37*$D$1*$D$2*10^-3</f>
        <v>1.4583796198177186</v>
      </c>
      <c r="Q37">
        <f>P37/SQRT(N37*O37)</f>
        <v>0.12263253100722643</v>
      </c>
      <c r="S37" s="4">
        <f>w*P37*10^-6*$G$1</f>
        <v>10.308678074469945</v>
      </c>
      <c r="T37" s="4">
        <f>P37*$G$1/O37</f>
        <v>2.8868310294424475</v>
      </c>
      <c r="U37" s="4">
        <f>S37*T37</f>
        <v>29.75941173791286</v>
      </c>
      <c r="V37" s="5">
        <f>U37*$N$1</f>
        <v>148.7970586895643</v>
      </c>
      <c r="W37" s="4"/>
      <c r="X37" s="4">
        <f>w*N37*10^-6*$G$1</f>
        <v>263.84671735329096</v>
      </c>
      <c r="Y37" s="4">
        <f>X37*$G$1</f>
        <v>1978.8503801496822</v>
      </c>
    </row>
    <row r="38" spans="2:27" x14ac:dyDescent="0.25">
      <c r="B38">
        <f>VALUE(LEFT(Sheet1!B14,LEN(Sheet1!B14)-2))</f>
        <v>36</v>
      </c>
      <c r="C38">
        <f>VALUE(LEFT(Sheet1!C14,LEN(Sheet1!C14)-2))</f>
        <v>45</v>
      </c>
      <c r="D38" s="1">
        <f>VALUE(LEFT(Sheet1!D14,LEN(Sheet1!D14)-2))</f>
        <v>4102.3118863878999</v>
      </c>
      <c r="E38" s="1">
        <f>VALUE(LEFT(Sheet1!E14,LEN(Sheet1!E14)-2))</f>
        <v>151.64308024761399</v>
      </c>
      <c r="F38" s="1">
        <v>9.0977471681649602E-2</v>
      </c>
      <c r="G38" s="1">
        <f>VALUE(LEFT(Sheet1!G14,LEN(Sheet1!G14)-2))</f>
        <v>81.263609119509795</v>
      </c>
      <c r="H38" s="1">
        <f>2*PI()*150000*Ipt*Ipt*D38*(10^-9)</f>
        <v>8160.2355283257602</v>
      </c>
      <c r="I38" s="1">
        <f>2*PI()*150000*Ist*Ist*E38*(10^-9)</f>
        <v>7541.1334226400522</v>
      </c>
      <c r="J38" s="2">
        <f>F38*SQRT(H38*I38)</f>
        <v>713.67999393424248</v>
      </c>
      <c r="K38">
        <f>2*PI()*150000*G38*Ipt*(10^-9)</f>
        <v>3.5185901250239469</v>
      </c>
      <c r="N38">
        <f>D38*$D$1^2*10^-3</f>
        <v>36.920806977491097</v>
      </c>
      <c r="O38">
        <f>E38*$D$2^2*10^-3</f>
        <v>3.79107700619035</v>
      </c>
      <c r="P38">
        <f>G38*$D$1*$D$2*10^-3</f>
        <v>1.2189541367926471</v>
      </c>
      <c r="Q38">
        <f>P38/SQRT(N38*O38)</f>
        <v>0.10303160616198277</v>
      </c>
      <c r="S38" s="4">
        <f>w*P38*10^-6*$G$1</f>
        <v>8.6162790627240025</v>
      </c>
      <c r="T38" s="4">
        <f>P38*$G$1/O38</f>
        <v>2.4114930957658909</v>
      </c>
      <c r="U38" s="4">
        <f>S38*T38</f>
        <v>20.778097470951135</v>
      </c>
      <c r="V38" s="5">
        <f>U38*$N$1</f>
        <v>103.89048735475568</v>
      </c>
      <c r="W38" s="4"/>
      <c r="X38" s="4">
        <f>w*N38*10^-6*$G$1</f>
        <v>260.97780592145881</v>
      </c>
      <c r="Y38" s="4">
        <f>X38*$G$1</f>
        <v>1957.3335444109412</v>
      </c>
    </row>
    <row r="39" spans="2:27" x14ac:dyDescent="0.25">
      <c r="B39">
        <f>VALUE(LEFT(Sheet1!B15,LEN(Sheet1!B15)-2))</f>
        <v>36</v>
      </c>
      <c r="C39">
        <f>VALUE(LEFT(Sheet1!C15,LEN(Sheet1!C15)-2))</f>
        <v>50</v>
      </c>
      <c r="D39" s="1">
        <f>VALUE(LEFT(Sheet1!D15,LEN(Sheet1!D15)-2))</f>
        <v>4074.3777738137901</v>
      </c>
      <c r="E39" s="1">
        <f>VALUE(LEFT(Sheet1!E15,LEN(Sheet1!E15)-2))</f>
        <v>151.91027278398099</v>
      </c>
      <c r="F39" s="1">
        <v>8.6355439693960104E-2</v>
      </c>
      <c r="G39" s="1">
        <f>VALUE(LEFT(Sheet1!G15,LEN(Sheet1!G15)-2))</f>
        <v>71.640620522803104</v>
      </c>
      <c r="H39" s="1">
        <f>2*PI()*150000*Ipt*Ipt*D39*(10^-9)</f>
        <v>8104.6695586500091</v>
      </c>
      <c r="I39" s="1">
        <f>2*PI()*150000*Ist*Ist*E39*(10^-9)</f>
        <v>7554.4207718747612</v>
      </c>
      <c r="J39" s="2">
        <f>F39*SQRT(H39*I39)</f>
        <v>675.7062586162416</v>
      </c>
      <c r="K39">
        <f>2*PI()*150000*G39*Ipt*(10^-9)</f>
        <v>3.1019294202330094</v>
      </c>
      <c r="N39">
        <f>D39*$D$1^2*10^-3</f>
        <v>36.669399964324114</v>
      </c>
      <c r="O39">
        <f>E39*$D$2^2*10^-3</f>
        <v>3.7977568195995248</v>
      </c>
      <c r="P39">
        <f>G39*$D$1*$D$2*10^-3</f>
        <v>1.0746093078420467</v>
      </c>
      <c r="Q39">
        <f>P39/SQRT(N39*O39)</f>
        <v>9.1061567130414856E-2</v>
      </c>
      <c r="S39" s="4">
        <f>w*P39*10^-6*$G$1</f>
        <v>7.5959655907405192</v>
      </c>
      <c r="T39" s="4">
        <f>P39*$G$1/O39</f>
        <v>2.1221921759764584</v>
      </c>
      <c r="U39" s="4">
        <f>S39*T39</f>
        <v>16.120098745655927</v>
      </c>
      <c r="V39" s="5">
        <f>U39*$N$1</f>
        <v>80.600493728279631</v>
      </c>
      <c r="W39" s="4"/>
      <c r="X39" s="4">
        <f>w*N39*10^-6*$G$1</f>
        <v>259.20071446379956</v>
      </c>
      <c r="Y39" s="4">
        <f>X39*$G$1</f>
        <v>1944.0053584784966</v>
      </c>
    </row>
    <row r="40" spans="2:27" x14ac:dyDescent="0.25">
      <c r="B40">
        <f>VALUE(LEFT(Sheet1!B3,LEN(Sheet1!B3)-2))</f>
        <v>45</v>
      </c>
      <c r="C40">
        <f>VALUE(LEFT(Sheet1!C3,LEN(Sheet1!C3)-2))</f>
        <v>9</v>
      </c>
      <c r="D40" s="1">
        <f>VALUE(LEFT(Sheet1!D3,LEN(Sheet1!D3)-2))</f>
        <v>4238.4621789577004</v>
      </c>
      <c r="E40" s="1">
        <f>VALUE(LEFT(Sheet1!E3,LEN(Sheet1!E3)-2))</f>
        <v>152.098246502401</v>
      </c>
      <c r="F40" s="2">
        <v>1.8344868125899102E-5</v>
      </c>
      <c r="G40" s="1">
        <f>VALUE(LEFT(Sheet1!G3,LEN(Sheet1!G3)-2))</f>
        <v>127.343899477246</v>
      </c>
      <c r="H40" s="1">
        <f>2*PI()*150000*Ipt*Ipt*D40*(10^-9)</f>
        <v>8431.0629264830204</v>
      </c>
      <c r="I40" s="1">
        <f>2*PI()*150000*Ist*Ist*E40*(10^-9)</f>
        <v>7563.7686094961045</v>
      </c>
      <c r="J40" s="2">
        <f>F40*SQRT(H40*I40)</f>
        <v>0.14649569980851929</v>
      </c>
      <c r="K40">
        <f>2*PI()*150000*G40*Ipt*(10^-9)</f>
        <v>5.5137962987064393</v>
      </c>
      <c r="N40">
        <f>D40*$D$1^2*10^-3</f>
        <v>38.146159610619307</v>
      </c>
      <c r="O40">
        <f>E40*$D$2^2*10^-3</f>
        <v>3.8024561625600248</v>
      </c>
      <c r="P40">
        <f>G40*$D$1*$D$2*10^-3</f>
        <v>1.91015849215869</v>
      </c>
      <c r="Q40">
        <f>P40/SQRT(N40*O40)</f>
        <v>0.15860317786199621</v>
      </c>
      <c r="S40" s="4">
        <f>w*P40*10^-6*$G$1</f>
        <v>13.502114743855268</v>
      </c>
      <c r="T40" s="4">
        <f>P40*$G$1/O40</f>
        <v>3.7676144257097732</v>
      </c>
      <c r="U40" s="4">
        <f>S40*T40</f>
        <v>50.870762286537726</v>
      </c>
      <c r="V40" s="5">
        <f>U40*$N$1</f>
        <v>254.35381143268864</v>
      </c>
      <c r="W40" s="4"/>
      <c r="X40" s="4">
        <f>w*N40*10^-6*$G$1</f>
        <v>269.63931328961689</v>
      </c>
      <c r="Y40" s="4">
        <f>X40*$G$1</f>
        <v>2022.2948496721267</v>
      </c>
    </row>
    <row r="41" spans="2:27" x14ac:dyDescent="0.25">
      <c r="B41">
        <f>VALUE(LEFT(Sheet1!B5,LEN(Sheet1!B5)-2))</f>
        <v>45</v>
      </c>
      <c r="C41">
        <f>VALUE(LEFT(Sheet1!C5,LEN(Sheet1!C5)-2))</f>
        <v>27</v>
      </c>
      <c r="D41" s="1">
        <f>VALUE(LEFT(Sheet1!D5,LEN(Sheet1!D5)-2))</f>
        <v>4173.1511606104596</v>
      </c>
      <c r="E41" s="1">
        <f>VALUE(LEFT(Sheet1!E5,LEN(Sheet1!E5)-2))</f>
        <v>152.02110098009001</v>
      </c>
      <c r="F41" s="2">
        <v>1.5624851463950899E-5</v>
      </c>
      <c r="G41" s="1">
        <f>VALUE(LEFT(Sheet1!G5,LEN(Sheet1!G5)-2))</f>
        <v>110.840126969262</v>
      </c>
      <c r="H41" s="1">
        <f>2*PI()*150000*Ipt*Ipt*D41*(10^-9)</f>
        <v>8301.147574586761</v>
      </c>
      <c r="I41" s="1">
        <f>2*PI()*150000*Ist*Ist*E41*(10^-9)</f>
        <v>7559.9322018225312</v>
      </c>
      <c r="J41" s="2">
        <f>F41*SQRT(H41*I41)</f>
        <v>0.12377812940744091</v>
      </c>
      <c r="K41">
        <f>2*PI()*150000*G41*Ipt*(10^-9)</f>
        <v>4.7992081626216399</v>
      </c>
      <c r="N41">
        <f>D41*$D$1^2*10^-3</f>
        <v>37.558360445494138</v>
      </c>
      <c r="O41">
        <f>E41*$D$2^2*10^-3</f>
        <v>3.8005275245022503</v>
      </c>
      <c r="P41">
        <f>G41*$D$1*$D$2*10^-3</f>
        <v>1.6626019045389304</v>
      </c>
      <c r="Q41">
        <f>P41/SQRT(N41*O41)</f>
        <v>0.13915955131762639</v>
      </c>
      <c r="S41" s="4">
        <f>w*P41*10^-6*$G$1</f>
        <v>11.752240340573781</v>
      </c>
      <c r="T41" s="4">
        <f>P41*$G$1/O41</f>
        <v>3.2809956522220141</v>
      </c>
      <c r="U41" s="4">
        <f>S41*T41</f>
        <v>38.559049461290741</v>
      </c>
      <c r="V41" s="5">
        <f>U41*$N$1</f>
        <v>192.79524730645369</v>
      </c>
      <c r="W41" s="4"/>
      <c r="X41" s="4">
        <f>w*N41*10^-6*$G$1</f>
        <v>265.48440582699413</v>
      </c>
      <c r="Y41" s="4">
        <f>X41*$G$1</f>
        <v>1991.133043702456</v>
      </c>
    </row>
    <row r="42" spans="2:27" x14ac:dyDescent="0.25">
      <c r="B42">
        <f>VALUE(LEFT(Sheet1!B6,LEN(Sheet1!B6)-2))</f>
        <v>45</v>
      </c>
      <c r="C42">
        <f>VALUE(LEFT(Sheet1!C6,LEN(Sheet1!C6)-2))</f>
        <v>36</v>
      </c>
      <c r="D42" s="1">
        <f>VALUE(LEFT(Sheet1!D6,LEN(Sheet1!D6)-2))</f>
        <v>4122.0682978096202</v>
      </c>
      <c r="E42" s="1">
        <f>VALUE(LEFT(Sheet1!E6,LEN(Sheet1!E6)-2))</f>
        <v>150.61011704008601</v>
      </c>
      <c r="F42" s="1">
        <v>0.112460663405514</v>
      </c>
      <c r="G42" s="1">
        <f>VALUE(LEFT(Sheet1!G6,LEN(Sheet1!G6)-2))</f>
        <v>96.666817007936004</v>
      </c>
      <c r="H42" s="1">
        <f>2*PI()*150000*Ipt*Ipt*D42*(10^-9)</f>
        <v>8199.5345808748079</v>
      </c>
      <c r="I42" s="1">
        <f>2*PI()*150000*Ist*Ist*E42*(10^-9)</f>
        <v>7489.7646865531351</v>
      </c>
      <c r="J42" s="2">
        <f>F42*SQRT(H42*I42)</f>
        <v>881.31127974374238</v>
      </c>
      <c r="K42">
        <f>2*PI()*150000*G42*Ipt*(10^-9)</f>
        <v>4.1855254944609861</v>
      </c>
      <c r="N42">
        <f>D42*$D$1^2*10^-3</f>
        <v>37.098614680286587</v>
      </c>
      <c r="O42">
        <f>E42*$D$2^2*10^-3</f>
        <v>3.7652529260021503</v>
      </c>
      <c r="P42">
        <f>G42*$D$1*$D$2*10^-3</f>
        <v>1.4500022551190401</v>
      </c>
      <c r="Q42">
        <f>P42/SQRT(N42*O42)</f>
        <v>0.12268536349453933</v>
      </c>
      <c r="S42" s="4">
        <f>w*P42*10^-6*$G$1</f>
        <v>10.249461972833871</v>
      </c>
      <c r="T42" s="4">
        <f>P42*$G$1/O42</f>
        <v>2.8882566794628635</v>
      </c>
      <c r="U42" s="4">
        <f>S42*T42</f>
        <v>29.603077003938044</v>
      </c>
      <c r="V42" s="5">
        <f>U42*$N$1</f>
        <v>148.01538501969023</v>
      </c>
      <c r="W42" s="4"/>
      <c r="X42" s="4">
        <f>w*N42*10^-6*$G$1</f>
        <v>262.23465451038027</v>
      </c>
      <c r="Y42" s="4">
        <f>X42*$G$1</f>
        <v>1966.7599088278521</v>
      </c>
    </row>
    <row r="43" spans="2:27" x14ac:dyDescent="0.25">
      <c r="B43">
        <f>VALUE(LEFT(Sheet1!B7,LEN(Sheet1!B7)-2))</f>
        <v>45</v>
      </c>
      <c r="C43">
        <f>VALUE(LEFT(Sheet1!C7,LEN(Sheet1!C7)-2))</f>
        <v>45</v>
      </c>
      <c r="D43" s="1">
        <f>VALUE(LEFT(Sheet1!D7,LEN(Sheet1!D7)-2))</f>
        <v>4092.0661999036802</v>
      </c>
      <c r="E43" s="1">
        <f>VALUE(LEFT(Sheet1!E7,LEN(Sheet1!E7)-2))</f>
        <v>152.19977875967501</v>
      </c>
      <c r="F43" s="1">
        <v>0.11168647169957301</v>
      </c>
      <c r="G43" s="1">
        <f>VALUE(LEFT(Sheet1!G7,LEN(Sheet1!G7)-2))</f>
        <v>81.501233515307604</v>
      </c>
      <c r="H43" s="1">
        <f>2*PI()*150000*Ipt*Ipt*D43*(10^-9)</f>
        <v>8139.8550167566527</v>
      </c>
      <c r="I43" s="1">
        <f>2*PI()*150000*Ist*Ist*E43*(10^-9)</f>
        <v>7568.8177571232491</v>
      </c>
      <c r="J43" s="2">
        <f>F43*SQRT(H43*I43)</f>
        <v>876.64332485439297</v>
      </c>
      <c r="K43">
        <f>2*PI()*150000*G43*Ipt*(10^-9)</f>
        <v>3.5288788983331578</v>
      </c>
      <c r="N43">
        <f>D43*$D$1^2*10^-3</f>
        <v>36.828595799133126</v>
      </c>
      <c r="O43">
        <f>E43*$D$2^2*10^-3</f>
        <v>3.8049944689918753</v>
      </c>
      <c r="P43">
        <f>G43*$D$1*$D$2*10^-3</f>
        <v>1.2225185027296142</v>
      </c>
      <c r="Q43">
        <f>P43/SQRT(N43*O43)</f>
        <v>0.10327277472354718</v>
      </c>
      <c r="S43" s="4">
        <f>w*P43*10^-6*$G$1</f>
        <v>8.6414740808691342</v>
      </c>
      <c r="T43" s="4">
        <f>P43*$G$1/O43</f>
        <v>2.4096983176171034</v>
      </c>
      <c r="U43" s="4">
        <f>S43*T43</f>
        <v>20.823345554402156</v>
      </c>
      <c r="V43" s="5">
        <f>U43*$N$1</f>
        <v>104.11672777201078</v>
      </c>
      <c r="W43" s="4"/>
      <c r="X43" s="4">
        <f>w*N43*10^-6*$G$1</f>
        <v>260.32600351031516</v>
      </c>
      <c r="Y43" s="4">
        <f>X43*$G$1</f>
        <v>1952.4450263273636</v>
      </c>
    </row>
    <row r="44" spans="2:27" x14ac:dyDescent="0.25">
      <c r="B44">
        <f>VALUE(LEFT(Sheet1!B8,LEN(Sheet1!B8)-2))</f>
        <v>45</v>
      </c>
      <c r="C44">
        <f>VALUE(LEFT(Sheet1!C8,LEN(Sheet1!C8)-2))</f>
        <v>50</v>
      </c>
      <c r="D44" s="1">
        <f>VALUE(LEFT(Sheet1!D8,LEN(Sheet1!D8)-2))</f>
        <v>4053.4617953041602</v>
      </c>
      <c r="E44" s="1">
        <f>VALUE(LEFT(Sheet1!E8,LEN(Sheet1!E8)-2))</f>
        <v>151.56906706569001</v>
      </c>
      <c r="F44" s="1">
        <v>0.110163084299018</v>
      </c>
      <c r="G44" s="1">
        <f>VALUE(LEFT(Sheet1!G8,LEN(Sheet1!G8)-2))</f>
        <v>71.551237811054705</v>
      </c>
      <c r="H44" s="1">
        <f>2*PI()*150000*Ipt*Ipt*D44*(10^-9)</f>
        <v>8063.0639187886618</v>
      </c>
      <c r="I44" s="1">
        <f>2*PI()*150000*Ist*Ist*E44*(10^-9)</f>
        <v>7537.4527846642768</v>
      </c>
      <c r="J44" s="2">
        <f>F44*SQRT(H44*I44)</f>
        <v>858.81266474370159</v>
      </c>
      <c r="K44">
        <f>2*PI()*150000*G44*Ipt*(10^-9)</f>
        <v>3.0980592853680506</v>
      </c>
      <c r="N44">
        <f>D44*$D$1^2*10^-3</f>
        <v>36.481156157737445</v>
      </c>
      <c r="O44">
        <f>E44*$D$2^2*10^-3</f>
        <v>3.7892266766422504</v>
      </c>
      <c r="P44">
        <f>G44*$D$1*$D$2*10^-3</f>
        <v>1.0732685671658206</v>
      </c>
      <c r="Q44">
        <f>P44/SQRT(N44*O44)</f>
        <v>9.1284874020947981E-2</v>
      </c>
      <c r="S44" s="4">
        <f>w*P44*10^-6*$G$1</f>
        <v>7.5864884533582178</v>
      </c>
      <c r="T44" s="4">
        <f>P44*$G$1/O44</f>
        <v>2.1243158408450182</v>
      </c>
      <c r="U44" s="4">
        <f>S44*T44</f>
        <v>16.116097597856683</v>
      </c>
      <c r="V44" s="5">
        <f>U44*$N$1</f>
        <v>80.580487989283412</v>
      </c>
      <c r="W44" s="4"/>
      <c r="X44" s="4">
        <f>w*N44*10^-6*$G$1</f>
        <v>257.87009740412253</v>
      </c>
      <c r="Y44" s="4">
        <f>X44*$G$1</f>
        <v>1934.025730530919</v>
      </c>
    </row>
    <row r="45" spans="2:27" x14ac:dyDescent="0.25">
      <c r="F45" s="1"/>
      <c r="J45" s="2"/>
      <c r="S45" s="4"/>
      <c r="T45" s="4"/>
      <c r="U45" s="4"/>
      <c r="V45" s="5"/>
      <c r="W45" s="4"/>
      <c r="X45" s="4"/>
      <c r="Y45" s="4"/>
    </row>
    <row r="46" spans="2:27" x14ac:dyDescent="0.25">
      <c r="F46" s="1"/>
      <c r="J46" s="2"/>
      <c r="S46" s="4"/>
      <c r="T46" s="4"/>
      <c r="U46" s="4"/>
      <c r="V46" s="5"/>
      <c r="W46" s="4"/>
      <c r="X46" s="4"/>
      <c r="Y46" s="4"/>
    </row>
    <row r="47" spans="2:27" x14ac:dyDescent="0.25">
      <c r="F47" s="1"/>
      <c r="J47" s="2"/>
      <c r="S47" s="4"/>
      <c r="T47" s="4"/>
      <c r="U47" s="4"/>
      <c r="V47" s="5"/>
      <c r="W47" s="4"/>
      <c r="X47" s="4"/>
      <c r="Y47" s="4"/>
    </row>
    <row r="48" spans="2:27" x14ac:dyDescent="0.25">
      <c r="F48" s="1"/>
      <c r="J48" s="2"/>
      <c r="S48" s="4"/>
      <c r="T48" s="4"/>
      <c r="U48" s="4"/>
      <c r="V48" s="5"/>
      <c r="W48" s="4"/>
      <c r="X48" s="4"/>
      <c r="Y48" s="4"/>
    </row>
    <row r="49" spans="6:25" x14ac:dyDescent="0.25">
      <c r="F49" s="1"/>
      <c r="J49" s="2"/>
      <c r="S49" s="4"/>
      <c r="T49" s="4"/>
      <c r="U49" s="4"/>
      <c r="V49" s="5"/>
      <c r="W49" s="4"/>
      <c r="X49" s="4"/>
      <c r="Y49" s="4"/>
    </row>
    <row r="50" spans="6:25" x14ac:dyDescent="0.25">
      <c r="F50" s="1"/>
      <c r="J50" s="2"/>
      <c r="S50" s="4"/>
      <c r="T50" s="4"/>
      <c r="U50" s="4"/>
      <c r="V50" s="5"/>
      <c r="W50" s="4"/>
      <c r="X50" s="4"/>
      <c r="Y50" s="4"/>
    </row>
    <row r="51" spans="6:25" x14ac:dyDescent="0.25">
      <c r="F51" s="1"/>
      <c r="J51" s="2"/>
      <c r="S51" s="4"/>
      <c r="T51" s="4"/>
      <c r="U51" s="4"/>
      <c r="V51" s="5"/>
      <c r="W51" s="4"/>
      <c r="X51" s="4"/>
      <c r="Y51" s="4"/>
    </row>
    <row r="52" spans="6:25" x14ac:dyDescent="0.25">
      <c r="F52" s="1"/>
      <c r="J52" s="2"/>
      <c r="S52" s="4"/>
      <c r="T52" s="4"/>
      <c r="U52" s="4"/>
      <c r="V52" s="5"/>
      <c r="W52" s="4"/>
      <c r="X52" s="4"/>
      <c r="Y52" s="4"/>
    </row>
    <row r="53" spans="6:25" x14ac:dyDescent="0.25">
      <c r="F53" s="1"/>
      <c r="J53" s="2"/>
      <c r="S53" s="4"/>
      <c r="T53" s="4"/>
      <c r="U53" s="4"/>
      <c r="V53" s="5"/>
      <c r="W53" s="4"/>
      <c r="X53" s="4"/>
      <c r="Y53" s="4"/>
    </row>
    <row r="54" spans="6:25" x14ac:dyDescent="0.25">
      <c r="F54" s="1"/>
      <c r="J54" s="2"/>
      <c r="S54" s="4"/>
      <c r="T54" s="4"/>
      <c r="U54" s="4"/>
      <c r="V54" s="5"/>
      <c r="W54" s="4"/>
      <c r="X54" s="4"/>
      <c r="Y54" s="4"/>
    </row>
    <row r="55" spans="6:25" x14ac:dyDescent="0.25">
      <c r="F55" s="1"/>
      <c r="J55" s="2"/>
      <c r="S55" s="4"/>
      <c r="T55" s="4"/>
      <c r="U55" s="4"/>
      <c r="V55" s="5"/>
      <c r="W55" s="4"/>
      <c r="X55" s="4"/>
      <c r="Y55" s="4"/>
    </row>
    <row r="56" spans="6:25" x14ac:dyDescent="0.25">
      <c r="F56" s="1"/>
      <c r="J56" s="2"/>
      <c r="S56" s="4"/>
      <c r="T56" s="4"/>
      <c r="U56" s="4"/>
      <c r="V56" s="5"/>
      <c r="W56" s="4"/>
      <c r="X56" s="4"/>
      <c r="Y56" s="4"/>
    </row>
    <row r="57" spans="6:25" x14ac:dyDescent="0.25">
      <c r="F57" s="1"/>
      <c r="J57" s="2"/>
      <c r="S57" s="4"/>
      <c r="T57" s="4"/>
      <c r="U57" s="4"/>
      <c r="V57" s="5"/>
      <c r="W57" s="4"/>
      <c r="X57" s="4"/>
      <c r="Y57" s="4"/>
    </row>
    <row r="58" spans="6:25" x14ac:dyDescent="0.25">
      <c r="F58" s="1"/>
      <c r="J58" s="2"/>
      <c r="S58" s="4"/>
      <c r="T58" s="4"/>
      <c r="U58" s="4"/>
      <c r="V58" s="5"/>
      <c r="W58" s="4"/>
      <c r="X58" s="4"/>
      <c r="Y58" s="4"/>
    </row>
    <row r="59" spans="6:25" x14ac:dyDescent="0.25">
      <c r="F59" s="1"/>
      <c r="J59" s="2"/>
      <c r="S59" s="4"/>
      <c r="T59" s="4"/>
      <c r="U59" s="4"/>
      <c r="V59" s="5"/>
      <c r="W59" s="4"/>
      <c r="X59" s="4"/>
      <c r="Y59" s="4"/>
    </row>
    <row r="60" spans="6:25" x14ac:dyDescent="0.25">
      <c r="F60" s="1"/>
      <c r="J60" s="2"/>
      <c r="S60" s="4"/>
      <c r="T60" s="4"/>
      <c r="U60" s="4"/>
      <c r="V60" s="5"/>
      <c r="W60" s="4"/>
      <c r="X60" s="4"/>
      <c r="Y60" s="4"/>
    </row>
    <row r="61" spans="6:25" x14ac:dyDescent="0.25">
      <c r="F61" s="1"/>
      <c r="J61" s="2"/>
      <c r="S61" s="4"/>
      <c r="T61" s="4"/>
      <c r="U61" s="4"/>
      <c r="V61" s="5"/>
      <c r="W61" s="4"/>
      <c r="X61" s="4"/>
      <c r="Y61" s="4"/>
    </row>
    <row r="62" spans="6:25" x14ac:dyDescent="0.25">
      <c r="F62" s="1"/>
      <c r="J62" s="2"/>
      <c r="S62" s="4"/>
      <c r="T62" s="4"/>
      <c r="U62" s="4"/>
      <c r="V62" s="5"/>
      <c r="W62" s="4"/>
      <c r="X62" s="4"/>
      <c r="Y62" s="4"/>
    </row>
    <row r="63" spans="6:25" x14ac:dyDescent="0.25">
      <c r="F63" s="1"/>
      <c r="J63" s="2"/>
      <c r="S63" s="4"/>
      <c r="T63" s="4"/>
      <c r="U63" s="4"/>
      <c r="V63" s="5"/>
      <c r="W63" s="4"/>
      <c r="X63" s="4"/>
      <c r="Y63" s="4"/>
    </row>
    <row r="64" spans="6:25" x14ac:dyDescent="0.25">
      <c r="F64" s="1"/>
      <c r="J64" s="2"/>
      <c r="S64" s="4"/>
      <c r="T64" s="4"/>
      <c r="U64" s="4"/>
      <c r="V64" s="5"/>
      <c r="W64" s="4"/>
      <c r="X64" s="4"/>
      <c r="Y64" s="4"/>
    </row>
    <row r="65" spans="6:25" x14ac:dyDescent="0.25">
      <c r="F65" s="1"/>
      <c r="J65" s="2"/>
      <c r="S65" s="4"/>
      <c r="T65" s="4"/>
      <c r="U65" s="4"/>
      <c r="V65" s="5"/>
      <c r="W65" s="4"/>
      <c r="X65" s="4"/>
      <c r="Y65" s="4"/>
    </row>
    <row r="66" spans="6:25" x14ac:dyDescent="0.25">
      <c r="F66" s="1"/>
      <c r="J66" s="2"/>
      <c r="S66" s="4"/>
      <c r="T66" s="4"/>
      <c r="U66" s="4"/>
      <c r="V66" s="5"/>
      <c r="W66" s="4"/>
      <c r="X66" s="4"/>
      <c r="Y66" s="4"/>
    </row>
    <row r="67" spans="6:25" x14ac:dyDescent="0.25">
      <c r="F67" s="1"/>
      <c r="J67" s="2"/>
      <c r="S67" s="4"/>
      <c r="T67" s="4"/>
      <c r="U67" s="4"/>
      <c r="V67" s="5"/>
      <c r="W67" s="4"/>
      <c r="X67" s="4"/>
      <c r="Y67" s="4"/>
    </row>
    <row r="68" spans="6:25" x14ac:dyDescent="0.25">
      <c r="F68" s="1"/>
      <c r="J68" s="2"/>
      <c r="S68" s="4"/>
      <c r="T68" s="4"/>
      <c r="U68" s="4"/>
      <c r="V68" s="5"/>
      <c r="W68" s="4"/>
      <c r="X68" s="4"/>
      <c r="Y68" s="4"/>
    </row>
    <row r="69" spans="6:25" x14ac:dyDescent="0.25">
      <c r="F69" s="1"/>
      <c r="J69" s="2"/>
      <c r="S69" s="4"/>
      <c r="T69" s="4"/>
      <c r="U69" s="4"/>
      <c r="V69" s="5"/>
      <c r="W69" s="4"/>
      <c r="X69" s="4"/>
      <c r="Y69" s="4"/>
    </row>
    <row r="70" spans="6:25" x14ac:dyDescent="0.25">
      <c r="F70" s="1"/>
      <c r="J70" s="2"/>
      <c r="S70" s="4"/>
      <c r="T70" s="4"/>
      <c r="U70" s="4"/>
      <c r="V70" s="5"/>
      <c r="W70" s="4"/>
      <c r="X70" s="4"/>
      <c r="Y70" s="4"/>
    </row>
    <row r="71" spans="6:25" x14ac:dyDescent="0.25">
      <c r="F71" s="1"/>
      <c r="J71" s="2"/>
      <c r="S71" s="4"/>
      <c r="T71" s="4"/>
      <c r="U71" s="4"/>
      <c r="V71" s="5"/>
      <c r="W71" s="4"/>
      <c r="X71" s="4"/>
      <c r="Y71" s="4"/>
    </row>
    <row r="72" spans="6:25" x14ac:dyDescent="0.25">
      <c r="F72" s="1"/>
      <c r="J72" s="2"/>
      <c r="S72" s="4"/>
      <c r="T72" s="4"/>
      <c r="U72" s="4"/>
      <c r="V72" s="5"/>
      <c r="W72" s="4"/>
      <c r="X72" s="4"/>
      <c r="Y72" s="4"/>
    </row>
    <row r="73" spans="6:25" x14ac:dyDescent="0.25">
      <c r="F73" s="1"/>
      <c r="J73" s="2"/>
      <c r="S73" s="4"/>
      <c r="T73" s="4"/>
      <c r="U73" s="4"/>
      <c r="V73" s="5"/>
      <c r="W73" s="4"/>
      <c r="X73" s="4"/>
      <c r="Y73" s="4"/>
    </row>
    <row r="74" spans="6:25" x14ac:dyDescent="0.25">
      <c r="F74" s="1"/>
      <c r="J74" s="2"/>
      <c r="S74" s="4"/>
      <c r="T74" s="4"/>
      <c r="U74" s="4"/>
      <c r="V74" s="5"/>
      <c r="W74" s="4"/>
      <c r="X74" s="4"/>
      <c r="Y74" s="4"/>
    </row>
    <row r="75" spans="6:25" x14ac:dyDescent="0.25">
      <c r="F75" s="1"/>
      <c r="J75" s="2"/>
      <c r="S75" s="4"/>
      <c r="T75" s="4"/>
      <c r="U75" s="4"/>
      <c r="V75" s="5"/>
      <c r="W75" s="4"/>
      <c r="X75" s="4"/>
      <c r="Y75" s="4"/>
    </row>
    <row r="76" spans="6:25" x14ac:dyDescent="0.25">
      <c r="F76" s="1"/>
      <c r="J76" s="2"/>
      <c r="S76" s="4"/>
      <c r="T76" s="4"/>
      <c r="U76" s="4"/>
      <c r="V76" s="5"/>
      <c r="W76" s="4"/>
      <c r="X76" s="4"/>
      <c r="Y76" s="4"/>
    </row>
    <row r="77" spans="6:25" x14ac:dyDescent="0.25">
      <c r="F77" s="1"/>
      <c r="J77" s="2"/>
      <c r="S77" s="4"/>
      <c r="T77" s="4"/>
      <c r="U77" s="4"/>
      <c r="V77" s="5"/>
      <c r="W77" s="4"/>
      <c r="X77" s="4"/>
      <c r="Y77" s="4"/>
    </row>
    <row r="78" spans="6:25" x14ac:dyDescent="0.25">
      <c r="F78" s="1"/>
      <c r="J78" s="2"/>
      <c r="S78" s="4"/>
      <c r="T78" s="4"/>
      <c r="U78" s="4"/>
      <c r="V78" s="5"/>
      <c r="W78" s="4"/>
      <c r="X78" s="4"/>
      <c r="Y78" s="4"/>
    </row>
    <row r="79" spans="6:25" x14ac:dyDescent="0.25">
      <c r="F79" s="1"/>
      <c r="J79" s="2"/>
      <c r="S79" s="4"/>
      <c r="T79" s="4"/>
      <c r="U79" s="4"/>
      <c r="V79" s="5"/>
      <c r="W79" s="4"/>
      <c r="X79" s="4"/>
      <c r="Y79" s="4"/>
    </row>
    <row r="80" spans="6:25" x14ac:dyDescent="0.25">
      <c r="F80" s="1"/>
      <c r="J80" s="2"/>
      <c r="S80" s="4"/>
      <c r="T80" s="4"/>
      <c r="U80" s="4"/>
      <c r="V80" s="5"/>
      <c r="W80" s="4"/>
      <c r="X80" s="4"/>
      <c r="Y80" s="4"/>
    </row>
    <row r="81" spans="6:25" x14ac:dyDescent="0.25">
      <c r="F81" s="1"/>
      <c r="J81" s="2"/>
      <c r="S81" s="4"/>
      <c r="T81" s="4"/>
      <c r="U81" s="4"/>
      <c r="V81" s="5"/>
      <c r="W81" s="4"/>
      <c r="X81" s="4"/>
      <c r="Y81" s="4"/>
    </row>
    <row r="82" spans="6:25" x14ac:dyDescent="0.25">
      <c r="F82" s="1"/>
      <c r="J82" s="2"/>
      <c r="S82" s="4"/>
      <c r="T82" s="4"/>
      <c r="U82" s="4"/>
      <c r="V82" s="5"/>
      <c r="W82" s="4"/>
      <c r="X82" s="4"/>
      <c r="Y82" s="4"/>
    </row>
    <row r="83" spans="6:25" x14ac:dyDescent="0.25">
      <c r="F83" s="1"/>
      <c r="J83" s="2"/>
      <c r="S83" s="4"/>
      <c r="T83" s="4"/>
      <c r="U83" s="4"/>
      <c r="V83" s="5"/>
      <c r="W83" s="4"/>
      <c r="X83" s="4"/>
      <c r="Y83" s="4"/>
    </row>
    <row r="84" spans="6:25" x14ac:dyDescent="0.25">
      <c r="F84" s="1"/>
      <c r="J84" s="2"/>
      <c r="S84" s="4"/>
      <c r="T84" s="4"/>
      <c r="U84" s="4"/>
      <c r="V84" s="5"/>
      <c r="W84" s="4"/>
      <c r="X84" s="4"/>
      <c r="Y84" s="4"/>
    </row>
    <row r="85" spans="6:25" x14ac:dyDescent="0.25">
      <c r="F85" s="1"/>
      <c r="J85" s="2"/>
      <c r="S85" s="4"/>
      <c r="T85" s="4"/>
      <c r="U85" s="4"/>
      <c r="V85" s="5"/>
      <c r="W85" s="4"/>
      <c r="X85" s="4"/>
      <c r="Y85" s="4"/>
    </row>
    <row r="86" spans="6:25" x14ac:dyDescent="0.25">
      <c r="F86" s="1"/>
      <c r="J86" s="2"/>
      <c r="S86" s="4"/>
      <c r="T86" s="4"/>
      <c r="U86" s="4"/>
      <c r="V86" s="5"/>
      <c r="W86" s="4"/>
      <c r="X86" s="4"/>
      <c r="Y86" s="4"/>
    </row>
    <row r="87" spans="6:25" x14ac:dyDescent="0.25">
      <c r="F87" s="1"/>
      <c r="J87" s="2"/>
      <c r="S87" s="4"/>
      <c r="T87" s="4"/>
      <c r="U87" s="4"/>
      <c r="V87" s="5"/>
      <c r="W87" s="4"/>
      <c r="X87" s="4"/>
      <c r="Y87" s="4"/>
    </row>
    <row r="88" spans="6:25" x14ac:dyDescent="0.25">
      <c r="F88" s="1"/>
      <c r="J88" s="2"/>
      <c r="S88" s="4"/>
      <c r="T88" s="4"/>
      <c r="U88" s="4"/>
      <c r="V88" s="5"/>
      <c r="W88" s="4"/>
      <c r="X88" s="4"/>
      <c r="Y88" s="4"/>
    </row>
    <row r="89" spans="6:25" x14ac:dyDescent="0.25">
      <c r="F89" s="1"/>
      <c r="J89" s="2"/>
      <c r="S89" s="4"/>
      <c r="T89" s="4"/>
      <c r="U89" s="4"/>
      <c r="V89" s="5"/>
      <c r="W89" s="4"/>
      <c r="X89" s="4"/>
      <c r="Y89" s="4"/>
    </row>
    <row r="90" spans="6:25" x14ac:dyDescent="0.25">
      <c r="F90" s="1"/>
      <c r="J90" s="2"/>
      <c r="S90" s="4"/>
      <c r="T90" s="4"/>
      <c r="U90" s="4"/>
      <c r="V90" s="5"/>
      <c r="W90" s="4"/>
      <c r="X90" s="4"/>
      <c r="Y90" s="4"/>
    </row>
    <row r="91" spans="6:25" x14ac:dyDescent="0.25">
      <c r="F91" s="1"/>
      <c r="J91" s="2"/>
      <c r="S91" s="4"/>
      <c r="T91" s="4"/>
      <c r="U91" s="4"/>
      <c r="V91" s="5"/>
      <c r="W91" s="4"/>
      <c r="X91" s="4"/>
      <c r="Y91" s="4"/>
    </row>
    <row r="92" spans="6:25" x14ac:dyDescent="0.25">
      <c r="F92" s="1"/>
      <c r="J92" s="2"/>
      <c r="S92" s="4"/>
      <c r="T92" s="4"/>
      <c r="U92" s="4"/>
      <c r="V92" s="5"/>
      <c r="W92" s="4"/>
      <c r="X92" s="4"/>
      <c r="Y92" s="4"/>
    </row>
    <row r="93" spans="6:25" x14ac:dyDescent="0.25">
      <c r="F93" s="1"/>
      <c r="J93" s="2"/>
      <c r="S93" s="4"/>
      <c r="T93" s="4"/>
      <c r="U93" s="4"/>
      <c r="V93" s="5"/>
      <c r="W93" s="4"/>
      <c r="X93" s="4"/>
      <c r="Y93" s="4"/>
    </row>
    <row r="94" spans="6:25" x14ac:dyDescent="0.25">
      <c r="F94" s="1"/>
      <c r="J94" s="2"/>
      <c r="S94" s="4"/>
      <c r="T94" s="4"/>
      <c r="U94" s="4"/>
      <c r="V94" s="5"/>
      <c r="W94" s="4"/>
      <c r="X94" s="4"/>
      <c r="Y94" s="4"/>
    </row>
    <row r="95" spans="6:25" x14ac:dyDescent="0.25">
      <c r="F95" s="1"/>
      <c r="J95" s="2"/>
      <c r="S95" s="4"/>
      <c r="T95" s="4"/>
      <c r="U95" s="4"/>
      <c r="V95" s="5"/>
      <c r="W95" s="4"/>
      <c r="X95" s="4"/>
      <c r="Y95" s="4"/>
    </row>
    <row r="96" spans="6:25" x14ac:dyDescent="0.25">
      <c r="F96" s="1"/>
      <c r="J96" s="2"/>
      <c r="S96" s="4"/>
      <c r="T96" s="4"/>
      <c r="U96" s="4"/>
      <c r="V96" s="5"/>
      <c r="W96" s="4"/>
      <c r="X96" s="4"/>
      <c r="Y96" s="4"/>
    </row>
    <row r="97" spans="6:25" x14ac:dyDescent="0.25">
      <c r="F97" s="1"/>
      <c r="J97" s="2"/>
      <c r="S97" s="4"/>
      <c r="T97" s="4"/>
      <c r="U97" s="4"/>
      <c r="V97" s="5"/>
      <c r="W97" s="4"/>
      <c r="X97" s="4"/>
      <c r="Y97" s="4"/>
    </row>
    <row r="98" spans="6:25" x14ac:dyDescent="0.25">
      <c r="F98" s="1"/>
      <c r="J98" s="2"/>
      <c r="S98" s="4"/>
      <c r="T98" s="4"/>
      <c r="U98" s="4"/>
      <c r="V98" s="5"/>
      <c r="W98" s="4"/>
      <c r="X98" s="4"/>
      <c r="Y98" s="4"/>
    </row>
    <row r="99" spans="6:25" x14ac:dyDescent="0.25">
      <c r="F99" s="1"/>
      <c r="J99" s="2"/>
      <c r="S99" s="4"/>
      <c r="T99" s="4"/>
      <c r="U99" s="4"/>
      <c r="V99" s="5"/>
      <c r="W99" s="4"/>
      <c r="X99" s="4"/>
      <c r="Y99" s="4"/>
    </row>
    <row r="100" spans="6:25" x14ac:dyDescent="0.25">
      <c r="F100" s="1"/>
      <c r="J100" s="2"/>
      <c r="S100" s="4"/>
      <c r="T100" s="4"/>
      <c r="U100" s="4"/>
      <c r="V100" s="5"/>
      <c r="W100" s="4"/>
      <c r="X100" s="4"/>
      <c r="Y100" s="4"/>
    </row>
    <row r="101" spans="6:25" x14ac:dyDescent="0.25">
      <c r="F101" s="1"/>
      <c r="J101" s="2"/>
      <c r="S101" s="4"/>
      <c r="T101" s="4"/>
      <c r="U101" s="4"/>
      <c r="V101" s="5"/>
      <c r="W101" s="4"/>
      <c r="X101" s="4"/>
      <c r="Y101" s="4"/>
    </row>
    <row r="102" spans="6:25" x14ac:dyDescent="0.25">
      <c r="F102" s="1"/>
      <c r="J102" s="2"/>
      <c r="S102" s="4"/>
      <c r="T102" s="4"/>
      <c r="U102" s="4"/>
      <c r="V102" s="5"/>
      <c r="W102" s="4"/>
      <c r="X102" s="4"/>
      <c r="Y102" s="4"/>
    </row>
    <row r="103" spans="6:25" x14ac:dyDescent="0.25">
      <c r="F103" s="1"/>
      <c r="J103" s="2"/>
      <c r="S103" s="4"/>
      <c r="T103" s="4"/>
      <c r="U103" s="4"/>
      <c r="V103" s="5"/>
      <c r="W103" s="4"/>
      <c r="X103" s="4"/>
      <c r="Y103" s="4"/>
    </row>
    <row r="104" spans="6:25" x14ac:dyDescent="0.25">
      <c r="F104" s="1"/>
      <c r="J104" s="2"/>
      <c r="S104" s="4"/>
      <c r="T104" s="4"/>
      <c r="U104" s="4"/>
      <c r="V104" s="5"/>
      <c r="W104" s="4"/>
      <c r="X104" s="4"/>
      <c r="Y104" s="4"/>
    </row>
    <row r="105" spans="6:25" x14ac:dyDescent="0.25">
      <c r="F105" s="1"/>
      <c r="J105" s="2"/>
      <c r="S105" s="4"/>
      <c r="T105" s="4"/>
      <c r="U105" s="4"/>
      <c r="V105" s="5"/>
      <c r="W105" s="4"/>
      <c r="X105" s="4"/>
      <c r="Y105" s="4"/>
    </row>
    <row r="106" spans="6:25" x14ac:dyDescent="0.25">
      <c r="F106" s="1"/>
      <c r="J106" s="2"/>
      <c r="S106" s="4"/>
      <c r="T106" s="4"/>
      <c r="U106" s="4"/>
      <c r="V106" s="5"/>
      <c r="W106" s="4"/>
      <c r="X106" s="4"/>
      <c r="Y106" s="4"/>
    </row>
    <row r="107" spans="6:25" x14ac:dyDescent="0.25">
      <c r="F107" s="1"/>
      <c r="J107" s="2"/>
      <c r="S107" s="4"/>
      <c r="T107" s="4"/>
      <c r="U107" s="4"/>
      <c r="V107" s="5"/>
      <c r="W107" s="4"/>
      <c r="X107" s="4"/>
      <c r="Y107" s="4"/>
    </row>
    <row r="108" spans="6:25" x14ac:dyDescent="0.25">
      <c r="F108" s="1"/>
      <c r="J108" s="2"/>
      <c r="S108" s="4"/>
      <c r="T108" s="4"/>
      <c r="U108" s="4"/>
      <c r="V108" s="5"/>
      <c r="W108" s="4"/>
      <c r="X108" s="4"/>
      <c r="Y108" s="4"/>
    </row>
    <row r="109" spans="6:25" x14ac:dyDescent="0.25">
      <c r="F109" s="1"/>
      <c r="J109" s="2"/>
      <c r="S109" s="4"/>
      <c r="T109" s="4"/>
      <c r="U109" s="4"/>
      <c r="V109" s="5"/>
      <c r="W109" s="4"/>
      <c r="X109" s="4"/>
      <c r="Y109" s="4"/>
    </row>
    <row r="110" spans="6:25" x14ac:dyDescent="0.25">
      <c r="F110" s="1"/>
      <c r="J110" s="2"/>
      <c r="S110" s="4"/>
      <c r="T110" s="4"/>
      <c r="U110" s="4"/>
      <c r="V110" s="5"/>
      <c r="W110" s="4"/>
      <c r="X110" s="4"/>
      <c r="Y110" s="4"/>
    </row>
    <row r="111" spans="6:25" x14ac:dyDescent="0.25">
      <c r="F111" s="1"/>
      <c r="J111" s="2"/>
      <c r="S111" s="4"/>
      <c r="T111" s="4"/>
      <c r="U111" s="4"/>
      <c r="V111" s="5"/>
      <c r="W111" s="4"/>
      <c r="X111" s="4"/>
      <c r="Y111" s="4"/>
    </row>
    <row r="112" spans="6:25" x14ac:dyDescent="0.25">
      <c r="F112" s="1"/>
      <c r="J112" s="2"/>
      <c r="S112" s="4"/>
      <c r="T112" s="4"/>
      <c r="U112" s="4"/>
      <c r="V112" s="5"/>
      <c r="W112" s="4"/>
      <c r="X112" s="4"/>
      <c r="Y112" s="4"/>
    </row>
    <row r="113" spans="6:25" x14ac:dyDescent="0.25">
      <c r="F113" s="1"/>
      <c r="J113" s="2"/>
      <c r="S113" s="4"/>
      <c r="T113" s="4"/>
      <c r="U113" s="4"/>
      <c r="V113" s="5"/>
      <c r="W113" s="4"/>
      <c r="X113" s="4"/>
      <c r="Y113" s="4"/>
    </row>
    <row r="114" spans="6:25" x14ac:dyDescent="0.25">
      <c r="F114" s="1"/>
      <c r="J114" s="2"/>
      <c r="S114" s="4"/>
      <c r="T114" s="4"/>
      <c r="U114" s="4"/>
      <c r="V114" s="5"/>
      <c r="W114" s="4"/>
      <c r="X114" s="4"/>
      <c r="Y114" s="4"/>
    </row>
    <row r="115" spans="6:25" x14ac:dyDescent="0.25">
      <c r="F115" s="1"/>
      <c r="J115" s="2"/>
      <c r="S115" s="4"/>
      <c r="T115" s="4"/>
      <c r="U115" s="4"/>
      <c r="V115" s="5"/>
      <c r="W115" s="4"/>
      <c r="X115" s="4"/>
      <c r="Y115" s="4"/>
    </row>
    <row r="116" spans="6:25" x14ac:dyDescent="0.25">
      <c r="F116" s="1"/>
      <c r="J116" s="2"/>
      <c r="S116" s="4"/>
      <c r="T116" s="4"/>
      <c r="U116" s="4"/>
      <c r="V116" s="5"/>
      <c r="W116" s="4"/>
      <c r="X116" s="4"/>
      <c r="Y116" s="4"/>
    </row>
    <row r="117" spans="6:25" x14ac:dyDescent="0.25">
      <c r="F117" s="1"/>
      <c r="J117" s="2"/>
      <c r="S117" s="4"/>
      <c r="T117" s="4"/>
      <c r="U117" s="4"/>
      <c r="V117" s="5"/>
      <c r="W117" s="4"/>
      <c r="X117" s="4"/>
      <c r="Y117" s="4"/>
    </row>
    <row r="118" spans="6:25" x14ac:dyDescent="0.25">
      <c r="F118" s="1"/>
      <c r="J118" s="2"/>
      <c r="S118" s="4"/>
      <c r="T118" s="4"/>
      <c r="U118" s="4"/>
      <c r="V118" s="5"/>
      <c r="W118" s="4"/>
      <c r="X118" s="4"/>
      <c r="Y118" s="4"/>
    </row>
    <row r="119" spans="6:25" x14ac:dyDescent="0.25">
      <c r="F119" s="1"/>
      <c r="J119" s="2"/>
      <c r="S119" s="4"/>
      <c r="T119" s="4"/>
      <c r="U119" s="4"/>
      <c r="V119" s="5"/>
      <c r="W119" s="4"/>
      <c r="X119" s="4"/>
      <c r="Y119" s="4"/>
    </row>
    <row r="120" spans="6:25" x14ac:dyDescent="0.25">
      <c r="F120" s="1"/>
      <c r="J120" s="2"/>
      <c r="S120" s="4"/>
      <c r="T120" s="4"/>
      <c r="U120" s="4"/>
      <c r="V120" s="5"/>
      <c r="W120" s="4"/>
      <c r="X120" s="4"/>
      <c r="Y120" s="4"/>
    </row>
    <row r="121" spans="6:25" x14ac:dyDescent="0.25">
      <c r="F121" s="1"/>
      <c r="J121" s="2"/>
      <c r="S121" s="4"/>
      <c r="T121" s="4"/>
      <c r="U121" s="4"/>
      <c r="V121" s="5"/>
      <c r="W121" s="4"/>
      <c r="X121" s="4"/>
      <c r="Y121" s="4"/>
    </row>
    <row r="122" spans="6:25" x14ac:dyDescent="0.25">
      <c r="F122" s="1"/>
      <c r="J122" s="2"/>
      <c r="S122" s="4"/>
      <c r="T122" s="4"/>
      <c r="U122" s="4"/>
      <c r="V122" s="5"/>
      <c r="W122" s="4"/>
      <c r="X122" s="4"/>
      <c r="Y122" s="4"/>
    </row>
    <row r="123" spans="6:25" x14ac:dyDescent="0.25">
      <c r="F123" s="1"/>
      <c r="J123" s="2"/>
      <c r="S123" s="4"/>
      <c r="T123" s="4"/>
      <c r="U123" s="4"/>
      <c r="V123" s="5"/>
      <c r="W123" s="4"/>
      <c r="X123" s="4"/>
      <c r="Y123" s="4"/>
    </row>
    <row r="124" spans="6:25" x14ac:dyDescent="0.25">
      <c r="F124" s="1"/>
      <c r="J124" s="2"/>
      <c r="S124" s="4"/>
      <c r="T124" s="4"/>
      <c r="U124" s="4"/>
      <c r="V124" s="5"/>
      <c r="W124" s="4"/>
      <c r="X124" s="4"/>
      <c r="Y124" s="4"/>
    </row>
    <row r="125" spans="6:25" x14ac:dyDescent="0.25">
      <c r="F125" s="1"/>
      <c r="J125" s="2"/>
      <c r="S125" s="4"/>
      <c r="T125" s="4"/>
      <c r="U125" s="4"/>
      <c r="V125" s="5"/>
      <c r="W125" s="4"/>
      <c r="X125" s="4"/>
      <c r="Y125" s="4"/>
    </row>
    <row r="126" spans="6:25" x14ac:dyDescent="0.25">
      <c r="F126" s="1"/>
      <c r="J126" s="2"/>
      <c r="S126" s="4"/>
      <c r="T126" s="4"/>
      <c r="U126" s="4"/>
      <c r="V126" s="5"/>
      <c r="W126" s="4"/>
      <c r="X126" s="4"/>
      <c r="Y126" s="4"/>
    </row>
    <row r="127" spans="6:25" x14ac:dyDescent="0.25">
      <c r="F127" s="1"/>
      <c r="J127" s="2"/>
      <c r="S127" s="4"/>
      <c r="T127" s="4"/>
      <c r="U127" s="4"/>
      <c r="V127" s="5"/>
      <c r="W127" s="4"/>
      <c r="X127" s="4"/>
      <c r="Y127" s="4"/>
    </row>
    <row r="128" spans="6:25" x14ac:dyDescent="0.25">
      <c r="F128" s="1"/>
      <c r="J128" s="2"/>
      <c r="S128" s="4"/>
      <c r="T128" s="4"/>
      <c r="U128" s="4"/>
      <c r="V128" s="5"/>
      <c r="W128" s="4"/>
      <c r="X128" s="4"/>
      <c r="Y128" s="4"/>
    </row>
    <row r="129" spans="6:25" x14ac:dyDescent="0.25">
      <c r="F129" s="1"/>
      <c r="J129" s="2"/>
      <c r="S129" s="4"/>
      <c r="T129" s="4"/>
      <c r="U129" s="4"/>
      <c r="V129" s="5"/>
      <c r="W129" s="4"/>
      <c r="X129" s="4"/>
      <c r="Y129" s="4"/>
    </row>
    <row r="130" spans="6:25" x14ac:dyDescent="0.25">
      <c r="F130" s="1"/>
      <c r="J130" s="2"/>
      <c r="S130" s="4"/>
      <c r="T130" s="4"/>
      <c r="U130" s="4"/>
      <c r="V130" s="5"/>
      <c r="W130" s="4"/>
      <c r="X130" s="4"/>
      <c r="Y130" s="4"/>
    </row>
    <row r="131" spans="6:25" x14ac:dyDescent="0.25">
      <c r="F131" s="1"/>
      <c r="J131" s="2"/>
      <c r="S131" s="4"/>
      <c r="T131" s="4"/>
      <c r="U131" s="4"/>
      <c r="V131" s="5"/>
      <c r="W131" s="4"/>
      <c r="X131" s="4"/>
      <c r="Y131" s="4"/>
    </row>
    <row r="132" spans="6:25" x14ac:dyDescent="0.25">
      <c r="F132" s="1"/>
      <c r="J132" s="2"/>
      <c r="S132" s="4"/>
      <c r="T132" s="4"/>
      <c r="U132" s="4"/>
      <c r="V132" s="5"/>
      <c r="W132" s="4"/>
      <c r="X132" s="4"/>
      <c r="Y132" s="4"/>
    </row>
    <row r="133" spans="6:25" x14ac:dyDescent="0.25">
      <c r="F133" s="1"/>
      <c r="J133" s="2"/>
      <c r="S133" s="4"/>
      <c r="T133" s="4"/>
      <c r="U133" s="4"/>
      <c r="V133" s="5"/>
      <c r="W133" s="4"/>
      <c r="X133" s="4"/>
      <c r="Y133" s="4"/>
    </row>
    <row r="134" spans="6:25" x14ac:dyDescent="0.25">
      <c r="F134" s="1"/>
      <c r="J134" s="2"/>
      <c r="S134" s="4"/>
      <c r="T134" s="4"/>
      <c r="U134" s="4"/>
      <c r="V134" s="5"/>
      <c r="W134" s="4"/>
      <c r="X134" s="4"/>
      <c r="Y134" s="4"/>
    </row>
    <row r="135" spans="6:25" x14ac:dyDescent="0.25">
      <c r="F135" s="1"/>
      <c r="J135" s="2"/>
      <c r="S135" s="4"/>
      <c r="T135" s="4"/>
      <c r="U135" s="4"/>
      <c r="V135" s="5"/>
      <c r="W135" s="4"/>
      <c r="X135" s="4"/>
      <c r="Y135" s="4"/>
    </row>
    <row r="136" spans="6:25" x14ac:dyDescent="0.25">
      <c r="F136" s="1"/>
      <c r="J136" s="2"/>
      <c r="S136" s="4"/>
      <c r="T136" s="4"/>
      <c r="U136" s="4"/>
      <c r="V136" s="5"/>
      <c r="W136" s="4"/>
      <c r="X136" s="4"/>
      <c r="Y136" s="4"/>
    </row>
    <row r="137" spans="6:25" x14ac:dyDescent="0.25">
      <c r="F137" s="1"/>
      <c r="J137" s="2"/>
      <c r="S137" s="4"/>
      <c r="T137" s="4"/>
      <c r="U137" s="4"/>
      <c r="V137" s="5"/>
      <c r="W137" s="4"/>
      <c r="X137" s="4"/>
      <c r="Y137" s="4"/>
    </row>
    <row r="138" spans="6:25" x14ac:dyDescent="0.25">
      <c r="F138" s="1"/>
      <c r="J138" s="2"/>
      <c r="S138" s="4"/>
      <c r="T138" s="4"/>
      <c r="U138" s="4"/>
      <c r="V138" s="5"/>
      <c r="W138" s="4"/>
      <c r="X138" s="4"/>
      <c r="Y138" s="4"/>
    </row>
    <row r="139" spans="6:25" x14ac:dyDescent="0.25">
      <c r="F139" s="1"/>
      <c r="J139" s="2"/>
      <c r="S139" s="4"/>
      <c r="T139" s="4"/>
      <c r="U139" s="4"/>
      <c r="V139" s="5"/>
      <c r="W139" s="4"/>
      <c r="X139" s="4"/>
      <c r="Y139" s="4"/>
    </row>
    <row r="140" spans="6:25" x14ac:dyDescent="0.25">
      <c r="F140" s="1"/>
      <c r="J140" s="2"/>
      <c r="S140" s="4"/>
      <c r="T140" s="4"/>
      <c r="U140" s="4"/>
      <c r="V140" s="5"/>
      <c r="W140" s="4"/>
      <c r="X140" s="4"/>
      <c r="Y140" s="4"/>
    </row>
    <row r="141" spans="6:25" x14ac:dyDescent="0.25">
      <c r="F141" s="1"/>
      <c r="J141" s="2"/>
      <c r="S141" s="4"/>
      <c r="T141" s="4"/>
      <c r="U141" s="4"/>
      <c r="V141" s="5"/>
      <c r="W141" s="4"/>
      <c r="X141" s="4"/>
      <c r="Y141" s="4"/>
    </row>
    <row r="142" spans="6:25" x14ac:dyDescent="0.25">
      <c r="F142" s="1"/>
      <c r="J142" s="2"/>
      <c r="S142" s="4"/>
      <c r="T142" s="4"/>
      <c r="U142" s="4"/>
      <c r="V142" s="5"/>
      <c r="W142" s="4"/>
      <c r="X142" s="4"/>
      <c r="Y142" s="4"/>
    </row>
    <row r="143" spans="6:25" x14ac:dyDescent="0.25">
      <c r="F143" s="1"/>
      <c r="J143" s="2"/>
      <c r="S143" s="4"/>
      <c r="T143" s="4"/>
      <c r="U143" s="4"/>
      <c r="V143" s="5"/>
      <c r="W143" s="4"/>
      <c r="X143" s="4"/>
      <c r="Y143" s="4"/>
    </row>
    <row r="144" spans="6:25" x14ac:dyDescent="0.25">
      <c r="F144" s="1"/>
      <c r="J144" s="2"/>
      <c r="S144" s="4"/>
      <c r="T144" s="4"/>
      <c r="U144" s="4"/>
      <c r="V144" s="5"/>
      <c r="W144" s="4"/>
      <c r="X144" s="4"/>
      <c r="Y144" s="4"/>
    </row>
    <row r="145" spans="6:25" x14ac:dyDescent="0.25">
      <c r="F145" s="1"/>
      <c r="J145" s="2"/>
      <c r="S145" s="4"/>
      <c r="T145" s="4"/>
      <c r="U145" s="4"/>
      <c r="V145" s="5"/>
      <c r="W145" s="4"/>
      <c r="X145" s="4"/>
      <c r="Y145" s="4"/>
    </row>
    <row r="146" spans="6:25" x14ac:dyDescent="0.25">
      <c r="F146" s="1"/>
      <c r="J146" s="2"/>
      <c r="S146" s="4"/>
      <c r="T146" s="4"/>
      <c r="U146" s="4"/>
      <c r="V146" s="5"/>
      <c r="W146" s="4"/>
      <c r="X146" s="4"/>
      <c r="Y146" s="4"/>
    </row>
    <row r="147" spans="6:25" x14ac:dyDescent="0.25">
      <c r="F147" s="1"/>
      <c r="J147" s="2"/>
      <c r="S147" s="4"/>
      <c r="T147" s="4"/>
      <c r="U147" s="4"/>
      <c r="V147" s="5"/>
      <c r="W147" s="4"/>
      <c r="X147" s="4"/>
      <c r="Y147" s="4"/>
    </row>
    <row r="148" spans="6:25" x14ac:dyDescent="0.25">
      <c r="F148" s="1"/>
      <c r="J148" s="2"/>
      <c r="S148" s="4"/>
      <c r="T148" s="4"/>
      <c r="U148" s="4"/>
      <c r="V148" s="5"/>
      <c r="W148" s="4"/>
      <c r="X148" s="4"/>
      <c r="Y148" s="4"/>
    </row>
    <row r="149" spans="6:25" x14ac:dyDescent="0.25">
      <c r="F149" s="1"/>
      <c r="J149" s="2"/>
      <c r="S149" s="4"/>
      <c r="T149" s="4"/>
      <c r="U149" s="4"/>
      <c r="V149" s="5"/>
      <c r="W149" s="4"/>
      <c r="X149" s="4"/>
      <c r="Y149" s="4"/>
    </row>
    <row r="150" spans="6:25" x14ac:dyDescent="0.25">
      <c r="F150" s="1"/>
      <c r="J150" s="2"/>
      <c r="S150" s="4"/>
      <c r="T150" s="4"/>
      <c r="U150" s="4"/>
      <c r="V150" s="5"/>
      <c r="W150" s="4"/>
      <c r="X150" s="4"/>
      <c r="Y150" s="4"/>
    </row>
    <row r="151" spans="6:25" x14ac:dyDescent="0.25">
      <c r="F151" s="1"/>
      <c r="J151" s="2"/>
      <c r="S151" s="4"/>
      <c r="T151" s="4"/>
      <c r="U151" s="4"/>
      <c r="V151" s="5"/>
      <c r="W151" s="4"/>
      <c r="X151" s="4"/>
      <c r="Y151" s="4"/>
    </row>
    <row r="152" spans="6:25" x14ac:dyDescent="0.25">
      <c r="F152" s="1"/>
      <c r="J152" s="2"/>
      <c r="S152" s="4"/>
      <c r="T152" s="4"/>
      <c r="U152" s="4"/>
      <c r="V152" s="5"/>
      <c r="W152" s="4"/>
      <c r="X152" s="4"/>
      <c r="Y152" s="4"/>
    </row>
    <row r="153" spans="6:25" x14ac:dyDescent="0.25">
      <c r="F153" s="1"/>
      <c r="J153" s="2"/>
      <c r="S153" s="4"/>
      <c r="T153" s="4"/>
      <c r="U153" s="4"/>
      <c r="V153" s="5"/>
      <c r="W153" s="4"/>
      <c r="X153" s="4"/>
      <c r="Y153" s="4"/>
    </row>
    <row r="154" spans="6:25" x14ac:dyDescent="0.25">
      <c r="F154" s="1"/>
      <c r="J154" s="2"/>
      <c r="S154" s="4"/>
      <c r="T154" s="4"/>
      <c r="U154" s="4"/>
      <c r="V154" s="5"/>
      <c r="W154" s="4"/>
      <c r="X154" s="4"/>
      <c r="Y154" s="4"/>
    </row>
    <row r="155" spans="6:25" x14ac:dyDescent="0.25">
      <c r="F155" s="1"/>
      <c r="J155" s="2"/>
      <c r="S155" s="4"/>
      <c r="T155" s="4"/>
      <c r="U155" s="4"/>
      <c r="V155" s="5"/>
      <c r="W155" s="4"/>
      <c r="X155" s="4"/>
      <c r="Y155" s="4"/>
    </row>
    <row r="156" spans="6:25" x14ac:dyDescent="0.25">
      <c r="F156" s="1"/>
      <c r="J156" s="2"/>
      <c r="S156" s="4"/>
      <c r="T156" s="4"/>
      <c r="U156" s="4"/>
      <c r="V156" s="5"/>
      <c r="W156" s="4"/>
      <c r="X156" s="4"/>
      <c r="Y156" s="4"/>
    </row>
    <row r="157" spans="6:25" x14ac:dyDescent="0.25">
      <c r="F157" s="1"/>
      <c r="J157" s="2"/>
      <c r="S157" s="4"/>
      <c r="T157" s="4"/>
      <c r="U157" s="4"/>
      <c r="V157" s="5"/>
      <c r="W157" s="4"/>
      <c r="X157" s="4"/>
      <c r="Y157" s="4"/>
    </row>
    <row r="158" spans="6:25" x14ac:dyDescent="0.25">
      <c r="F158" s="1"/>
      <c r="J158" s="2"/>
      <c r="S158" s="4"/>
      <c r="T158" s="4"/>
      <c r="U158" s="4"/>
      <c r="V158" s="5"/>
      <c r="W158" s="4"/>
      <c r="X158" s="4"/>
      <c r="Y158" s="4"/>
    </row>
    <row r="159" spans="6:25" x14ac:dyDescent="0.25">
      <c r="F159" s="1"/>
      <c r="J159" s="2"/>
      <c r="S159" s="4"/>
      <c r="T159" s="4"/>
      <c r="U159" s="4"/>
      <c r="V159" s="5"/>
      <c r="W159" s="4"/>
      <c r="X159" s="4"/>
      <c r="Y159" s="4"/>
    </row>
    <row r="160" spans="6:25" x14ac:dyDescent="0.25">
      <c r="F160" s="1"/>
      <c r="J160" s="2"/>
      <c r="S160" s="4"/>
      <c r="T160" s="4"/>
      <c r="U160" s="4"/>
      <c r="V160" s="5"/>
      <c r="W160" s="4"/>
      <c r="X160" s="4"/>
      <c r="Y160" s="4"/>
    </row>
    <row r="161" spans="6:25" x14ac:dyDescent="0.25">
      <c r="F161" s="1"/>
      <c r="J161" s="2"/>
      <c r="S161" s="4"/>
      <c r="T161" s="4"/>
      <c r="U161" s="4"/>
      <c r="V161" s="5"/>
      <c r="W161" s="4"/>
      <c r="X161" s="4"/>
      <c r="Y161" s="4"/>
    </row>
    <row r="162" spans="6:25" x14ac:dyDescent="0.25">
      <c r="F162" s="1"/>
      <c r="J162" s="2"/>
      <c r="S162" s="4"/>
      <c r="T162" s="4"/>
      <c r="U162" s="4"/>
      <c r="V162" s="5"/>
      <c r="W162" s="4"/>
      <c r="X162" s="4"/>
      <c r="Y162" s="4"/>
    </row>
    <row r="163" spans="6:25" x14ac:dyDescent="0.25">
      <c r="F163" s="1"/>
      <c r="J163" s="2"/>
      <c r="S163" s="4"/>
      <c r="T163" s="4"/>
      <c r="U163" s="4"/>
      <c r="V163" s="5"/>
      <c r="W163" s="4"/>
      <c r="X163" s="4"/>
      <c r="Y163" s="4"/>
    </row>
    <row r="164" spans="6:25" x14ac:dyDescent="0.25">
      <c r="F164" s="1"/>
      <c r="J164" s="2"/>
      <c r="S164" s="4"/>
      <c r="T164" s="4"/>
      <c r="U164" s="4"/>
      <c r="V164" s="5"/>
      <c r="W164" s="4"/>
      <c r="X164" s="4"/>
      <c r="Y164" s="4"/>
    </row>
    <row r="165" spans="6:25" x14ac:dyDescent="0.25">
      <c r="F165" s="1"/>
      <c r="J165" s="2"/>
      <c r="S165" s="4"/>
      <c r="T165" s="4"/>
      <c r="U165" s="4"/>
      <c r="V165" s="5"/>
      <c r="W165" s="4"/>
      <c r="X165" s="4"/>
      <c r="Y165" s="4"/>
    </row>
    <row r="166" spans="6:25" x14ac:dyDescent="0.25">
      <c r="F166" s="1"/>
      <c r="J166" s="2"/>
      <c r="S166" s="4"/>
      <c r="T166" s="4"/>
      <c r="U166" s="4"/>
      <c r="V166" s="5"/>
      <c r="W166" s="4"/>
      <c r="X166" s="4"/>
      <c r="Y166" s="4"/>
    </row>
    <row r="167" spans="6:25" x14ac:dyDescent="0.25">
      <c r="F167" s="1"/>
      <c r="J167" s="2"/>
      <c r="S167" s="4"/>
      <c r="T167" s="4"/>
      <c r="U167" s="4"/>
      <c r="V167" s="5"/>
      <c r="W167" s="4"/>
      <c r="X167" s="4"/>
      <c r="Y167" s="4"/>
    </row>
    <row r="168" spans="6:25" x14ac:dyDescent="0.25">
      <c r="F168" s="1"/>
      <c r="J168" s="2"/>
      <c r="S168" s="4"/>
      <c r="T168" s="4"/>
      <c r="U168" s="4"/>
      <c r="V168" s="5"/>
      <c r="W168" s="4"/>
      <c r="X168" s="4"/>
      <c r="Y168" s="4"/>
    </row>
    <row r="169" spans="6:25" x14ac:dyDescent="0.25">
      <c r="F169" s="1"/>
      <c r="J169" s="2"/>
      <c r="S169" s="4"/>
      <c r="T169" s="4"/>
      <c r="U169" s="4"/>
      <c r="V169" s="5"/>
      <c r="W169" s="4"/>
      <c r="X169" s="4"/>
      <c r="Y169" s="4"/>
    </row>
    <row r="170" spans="6:25" x14ac:dyDescent="0.25">
      <c r="F170" s="1"/>
      <c r="J170" s="2"/>
      <c r="S170" s="4"/>
      <c r="T170" s="4"/>
      <c r="U170" s="4"/>
      <c r="V170" s="5"/>
      <c r="W170" s="4"/>
      <c r="X170" s="4"/>
      <c r="Y170" s="4"/>
    </row>
    <row r="171" spans="6:25" x14ac:dyDescent="0.25">
      <c r="F171" s="1"/>
      <c r="J171" s="2"/>
      <c r="S171" s="4"/>
      <c r="T171" s="4"/>
      <c r="U171" s="4"/>
      <c r="V171" s="5"/>
      <c r="W171" s="4"/>
      <c r="X171" s="4"/>
      <c r="Y171" s="4"/>
    </row>
    <row r="172" spans="6:25" x14ac:dyDescent="0.25">
      <c r="F172" s="1"/>
      <c r="J172" s="2"/>
      <c r="S172" s="4"/>
      <c r="T172" s="4"/>
      <c r="U172" s="4"/>
      <c r="V172" s="5"/>
      <c r="W172" s="4"/>
      <c r="X172" s="4"/>
      <c r="Y172" s="4"/>
    </row>
    <row r="173" spans="6:25" x14ac:dyDescent="0.25">
      <c r="F173" s="1"/>
      <c r="J173" s="2"/>
      <c r="S173" s="4"/>
      <c r="T173" s="4"/>
      <c r="U173" s="4"/>
      <c r="V173" s="5"/>
      <c r="W173" s="4"/>
      <c r="X173" s="4"/>
      <c r="Y173" s="4"/>
    </row>
    <row r="174" spans="6:25" x14ac:dyDescent="0.25">
      <c r="F174" s="1"/>
      <c r="J174" s="2"/>
      <c r="S174" s="4"/>
      <c r="T174" s="4"/>
      <c r="U174" s="4"/>
      <c r="V174" s="5"/>
      <c r="W174" s="4"/>
      <c r="X174" s="4"/>
      <c r="Y174" s="4"/>
    </row>
    <row r="175" spans="6:25" x14ac:dyDescent="0.25">
      <c r="F175" s="1"/>
      <c r="J175" s="2"/>
      <c r="S175" s="4"/>
      <c r="T175" s="4"/>
      <c r="U175" s="4"/>
      <c r="V175" s="5"/>
      <c r="W175" s="4"/>
      <c r="X175" s="4"/>
      <c r="Y175" s="4"/>
    </row>
    <row r="176" spans="6:25" x14ac:dyDescent="0.25">
      <c r="F176" s="1"/>
      <c r="J176" s="2"/>
      <c r="S176" s="4"/>
      <c r="T176" s="4"/>
      <c r="U176" s="4"/>
      <c r="V176" s="5"/>
      <c r="W176" s="4"/>
      <c r="X176" s="4"/>
      <c r="Y176" s="4"/>
    </row>
    <row r="177" spans="6:25" x14ac:dyDescent="0.25">
      <c r="F177" s="1"/>
      <c r="J177" s="2"/>
      <c r="S177" s="4"/>
      <c r="T177" s="4"/>
      <c r="U177" s="4"/>
      <c r="V177" s="5"/>
      <c r="W177" s="4"/>
      <c r="X177" s="4"/>
      <c r="Y177" s="4"/>
    </row>
    <row r="178" spans="6:25" x14ac:dyDescent="0.25">
      <c r="F178" s="1"/>
      <c r="J178" s="2"/>
      <c r="S178" s="4"/>
      <c r="T178" s="4"/>
      <c r="U178" s="4"/>
      <c r="V178" s="5"/>
      <c r="W178" s="4"/>
      <c r="X178" s="4"/>
      <c r="Y178" s="4"/>
    </row>
    <row r="179" spans="6:25" x14ac:dyDescent="0.25">
      <c r="F179" s="1"/>
      <c r="J179" s="2"/>
      <c r="S179" s="4"/>
      <c r="T179" s="4"/>
      <c r="U179" s="4"/>
      <c r="V179" s="5"/>
      <c r="W179" s="4"/>
      <c r="X179" s="4"/>
      <c r="Y179" s="4"/>
    </row>
    <row r="180" spans="6:25" x14ac:dyDescent="0.25">
      <c r="F180" s="1"/>
      <c r="J180" s="2"/>
      <c r="S180" s="4"/>
      <c r="T180" s="4"/>
      <c r="U180" s="4"/>
      <c r="V180" s="5"/>
      <c r="W180" s="4"/>
      <c r="X180" s="4"/>
      <c r="Y180" s="4"/>
    </row>
    <row r="181" spans="6:25" x14ac:dyDescent="0.25">
      <c r="F181" s="1"/>
      <c r="J181" s="2"/>
      <c r="S181" s="4"/>
      <c r="T181" s="4"/>
      <c r="U181" s="4"/>
      <c r="V181" s="5"/>
      <c r="W181" s="4"/>
      <c r="X181" s="4"/>
      <c r="Y181" s="4"/>
    </row>
    <row r="182" spans="6:25" x14ac:dyDescent="0.25">
      <c r="F182" s="1"/>
      <c r="J182" s="2"/>
      <c r="S182" s="4"/>
      <c r="T182" s="4"/>
      <c r="U182" s="4"/>
      <c r="V182" s="5"/>
      <c r="W182" s="4"/>
      <c r="X182" s="4"/>
      <c r="Y182" s="4"/>
    </row>
    <row r="183" spans="6:25" x14ac:dyDescent="0.25">
      <c r="F183" s="1"/>
      <c r="J183" s="2"/>
      <c r="S183" s="4"/>
      <c r="T183" s="4"/>
      <c r="U183" s="4"/>
      <c r="V183" s="5"/>
      <c r="W183" s="4"/>
      <c r="X183" s="4"/>
      <c r="Y183" s="4"/>
    </row>
    <row r="184" spans="6:25" x14ac:dyDescent="0.25">
      <c r="F184" s="1"/>
      <c r="J184" s="2"/>
      <c r="S184" s="4"/>
      <c r="T184" s="4"/>
      <c r="U184" s="4"/>
      <c r="V184" s="5"/>
      <c r="W184" s="4"/>
      <c r="X184" s="4"/>
      <c r="Y184" s="4"/>
    </row>
    <row r="185" spans="6:25" x14ac:dyDescent="0.25">
      <c r="F185" s="1"/>
      <c r="J185" s="2"/>
      <c r="S185" s="4"/>
      <c r="T185" s="4"/>
      <c r="U185" s="4"/>
      <c r="V185" s="5"/>
      <c r="W185" s="4"/>
      <c r="X185" s="4"/>
      <c r="Y185" s="4"/>
    </row>
    <row r="186" spans="6:25" x14ac:dyDescent="0.25">
      <c r="F186" s="1"/>
      <c r="J186" s="2"/>
      <c r="S186" s="4"/>
      <c r="T186" s="4"/>
      <c r="U186" s="4"/>
      <c r="V186" s="5"/>
      <c r="W186" s="4"/>
      <c r="X186" s="4"/>
      <c r="Y186" s="4"/>
    </row>
    <row r="187" spans="6:25" x14ac:dyDescent="0.25">
      <c r="F187" s="1"/>
      <c r="J187" s="2"/>
      <c r="S187" s="4"/>
      <c r="T187" s="4"/>
      <c r="U187" s="4"/>
      <c r="V187" s="5"/>
      <c r="W187" s="4"/>
      <c r="X187" s="4"/>
      <c r="Y187" s="4"/>
    </row>
    <row r="188" spans="6:25" x14ac:dyDescent="0.25">
      <c r="F188" s="1"/>
      <c r="J188" s="2"/>
      <c r="S188" s="4"/>
      <c r="T188" s="4"/>
      <c r="U188" s="4"/>
      <c r="V188" s="5"/>
      <c r="W188" s="4"/>
      <c r="X188" s="4"/>
      <c r="Y188" s="4"/>
    </row>
    <row r="189" spans="6:25" x14ac:dyDescent="0.25">
      <c r="F189" s="1"/>
      <c r="J189" s="2"/>
      <c r="S189" s="4"/>
      <c r="T189" s="4"/>
      <c r="U189" s="4"/>
      <c r="V189" s="5"/>
      <c r="W189" s="4"/>
      <c r="X189" s="4"/>
      <c r="Y189" s="4"/>
    </row>
    <row r="190" spans="6:25" x14ac:dyDescent="0.25">
      <c r="F190" s="1"/>
      <c r="J190" s="2"/>
      <c r="S190" s="4"/>
      <c r="T190" s="4"/>
      <c r="U190" s="4"/>
      <c r="V190" s="5"/>
      <c r="W190" s="4"/>
      <c r="X190" s="4"/>
      <c r="Y190" s="4"/>
    </row>
    <row r="191" spans="6:25" x14ac:dyDescent="0.25">
      <c r="F191" s="1"/>
      <c r="J191" s="2"/>
      <c r="S191" s="4"/>
      <c r="T191" s="4"/>
      <c r="U191" s="4"/>
      <c r="V191" s="5"/>
      <c r="W191" s="4"/>
      <c r="X191" s="4"/>
      <c r="Y191" s="4"/>
    </row>
    <row r="192" spans="6:25" x14ac:dyDescent="0.25">
      <c r="F192" s="1"/>
      <c r="J192" s="2"/>
      <c r="S192" s="4"/>
      <c r="T192" s="4"/>
      <c r="U192" s="4"/>
      <c r="V192" s="5"/>
      <c r="W192" s="4"/>
      <c r="X192" s="4"/>
      <c r="Y192" s="4"/>
    </row>
    <row r="193" spans="6:25" x14ac:dyDescent="0.25">
      <c r="F193" s="1"/>
      <c r="J193" s="2"/>
      <c r="S193" s="4"/>
      <c r="T193" s="4"/>
      <c r="U193" s="4"/>
      <c r="V193" s="5"/>
      <c r="W193" s="4"/>
      <c r="X193" s="4"/>
      <c r="Y193" s="4"/>
    </row>
    <row r="194" spans="6:25" x14ac:dyDescent="0.25">
      <c r="F194" s="1"/>
      <c r="J194" s="2"/>
      <c r="S194" s="4"/>
      <c r="T194" s="4"/>
      <c r="U194" s="4"/>
      <c r="V194" s="5"/>
      <c r="W194" s="4"/>
      <c r="X194" s="4"/>
      <c r="Y194" s="4"/>
    </row>
    <row r="195" spans="6:25" x14ac:dyDescent="0.25">
      <c r="F195" s="1"/>
      <c r="J195" s="2"/>
      <c r="S195" s="4"/>
      <c r="T195" s="4"/>
      <c r="U195" s="4"/>
      <c r="V195" s="5"/>
      <c r="W195" s="4"/>
      <c r="X195" s="4"/>
      <c r="Y195" s="4"/>
    </row>
    <row r="196" spans="6:25" x14ac:dyDescent="0.25">
      <c r="F196" s="1"/>
      <c r="J196" s="2"/>
      <c r="S196" s="4"/>
      <c r="T196" s="4"/>
      <c r="U196" s="4"/>
      <c r="V196" s="5"/>
      <c r="W196" s="4"/>
      <c r="X196" s="4"/>
      <c r="Y196" s="4"/>
    </row>
    <row r="197" spans="6:25" x14ac:dyDescent="0.25">
      <c r="F197" s="1"/>
      <c r="J197" s="2"/>
      <c r="S197" s="4"/>
      <c r="T197" s="4"/>
      <c r="U197" s="4"/>
      <c r="V197" s="5"/>
      <c r="W197" s="4"/>
      <c r="X197" s="4"/>
      <c r="Y197" s="4"/>
    </row>
    <row r="198" spans="6:25" x14ac:dyDescent="0.25">
      <c r="F198" s="1"/>
      <c r="J198" s="2"/>
      <c r="S198" s="4"/>
      <c r="T198" s="4"/>
      <c r="U198" s="4"/>
      <c r="V198" s="5"/>
      <c r="W198" s="4"/>
      <c r="X198" s="4"/>
      <c r="Y198" s="4"/>
    </row>
    <row r="199" spans="6:25" x14ac:dyDescent="0.25">
      <c r="F199" s="1"/>
      <c r="J199" s="2"/>
      <c r="S199" s="4"/>
      <c r="T199" s="4"/>
      <c r="U199" s="4"/>
      <c r="V199" s="5"/>
      <c r="W199" s="4"/>
      <c r="X199" s="4"/>
      <c r="Y199" s="4"/>
    </row>
    <row r="200" spans="6:25" x14ac:dyDescent="0.25">
      <c r="F200" s="1"/>
      <c r="J200" s="2"/>
      <c r="S200" s="4"/>
      <c r="T200" s="4"/>
      <c r="U200" s="4"/>
      <c r="V200" s="5"/>
      <c r="W200" s="4"/>
      <c r="X200" s="4"/>
      <c r="Y200" s="4"/>
    </row>
    <row r="201" spans="6:25" x14ac:dyDescent="0.25">
      <c r="F201" s="1"/>
      <c r="J201" s="2"/>
      <c r="S201" s="4"/>
      <c r="T201" s="4"/>
      <c r="U201" s="4"/>
      <c r="V201" s="5"/>
      <c r="W201" s="4"/>
      <c r="X201" s="4"/>
      <c r="Y201" s="4"/>
    </row>
    <row r="202" spans="6:25" x14ac:dyDescent="0.25">
      <c r="F202" s="1"/>
      <c r="J202" s="2"/>
      <c r="S202" s="4"/>
      <c r="T202" s="4"/>
      <c r="U202" s="4"/>
      <c r="V202" s="5"/>
      <c r="W202" s="4"/>
      <c r="X202" s="4"/>
      <c r="Y202" s="4"/>
    </row>
    <row r="203" spans="6:25" x14ac:dyDescent="0.25">
      <c r="F203" s="1"/>
      <c r="J203" s="2"/>
      <c r="S203" s="4"/>
      <c r="T203" s="4"/>
      <c r="U203" s="4"/>
      <c r="V203" s="5"/>
      <c r="W203" s="4"/>
      <c r="X203" s="4"/>
      <c r="Y203" s="4"/>
    </row>
    <row r="204" spans="6:25" x14ac:dyDescent="0.25">
      <c r="F204" s="1"/>
      <c r="J204" s="2"/>
      <c r="S204" s="4"/>
      <c r="T204" s="4"/>
      <c r="U204" s="4"/>
      <c r="V204" s="5"/>
      <c r="W204" s="4"/>
      <c r="X204" s="4"/>
      <c r="Y204" s="4"/>
    </row>
    <row r="205" spans="6:25" x14ac:dyDescent="0.25">
      <c r="F205" s="1"/>
      <c r="J205" s="2"/>
      <c r="S205" s="4"/>
      <c r="T205" s="4"/>
      <c r="U205" s="4"/>
      <c r="V205" s="5"/>
      <c r="W205" s="4"/>
      <c r="X205" s="4"/>
      <c r="Y205" s="4"/>
    </row>
    <row r="206" spans="6:25" x14ac:dyDescent="0.25">
      <c r="F206" s="1"/>
      <c r="J206" s="2"/>
      <c r="S206" s="4"/>
      <c r="T206" s="4"/>
      <c r="U206" s="4"/>
      <c r="V206" s="5"/>
      <c r="W206" s="4"/>
      <c r="X206" s="4"/>
      <c r="Y206" s="4"/>
    </row>
    <row r="207" spans="6:25" x14ac:dyDescent="0.25">
      <c r="F207" s="1"/>
      <c r="J207" s="2"/>
      <c r="S207" s="4"/>
      <c r="T207" s="4"/>
      <c r="U207" s="4"/>
      <c r="V207" s="5"/>
      <c r="W207" s="4"/>
      <c r="X207" s="4"/>
      <c r="Y207" s="4"/>
    </row>
    <row r="208" spans="6:25" x14ac:dyDescent="0.25">
      <c r="F208" s="1"/>
      <c r="J208" s="2"/>
      <c r="S208" s="4"/>
      <c r="T208" s="4"/>
      <c r="U208" s="4"/>
      <c r="V208" s="5"/>
      <c r="W208" s="4"/>
      <c r="X208" s="4"/>
      <c r="Y208" s="4"/>
    </row>
    <row r="209" spans="6:25" x14ac:dyDescent="0.25">
      <c r="F209" s="1"/>
      <c r="J209" s="2"/>
      <c r="S209" s="4"/>
      <c r="T209" s="4"/>
      <c r="U209" s="4"/>
      <c r="V209" s="5"/>
      <c r="W209" s="4"/>
      <c r="X209" s="4"/>
      <c r="Y209" s="4"/>
    </row>
    <row r="210" spans="6:25" x14ac:dyDescent="0.25">
      <c r="F210" s="1"/>
      <c r="J210" s="2"/>
      <c r="S210" s="4"/>
      <c r="T210" s="4"/>
      <c r="U210" s="4"/>
      <c r="V210" s="5"/>
      <c r="W210" s="4"/>
      <c r="X210" s="4"/>
      <c r="Y210" s="4"/>
    </row>
    <row r="211" spans="6:25" x14ac:dyDescent="0.25">
      <c r="F211" s="1"/>
      <c r="J211" s="2"/>
      <c r="S211" s="4"/>
      <c r="T211" s="4"/>
      <c r="U211" s="4"/>
      <c r="V211" s="5"/>
      <c r="W211" s="4"/>
      <c r="X211" s="4"/>
      <c r="Y211" s="4"/>
    </row>
    <row r="212" spans="6:25" x14ac:dyDescent="0.25">
      <c r="F212" s="1"/>
      <c r="J212" s="2"/>
      <c r="S212" s="4"/>
      <c r="T212" s="4"/>
      <c r="U212" s="4"/>
      <c r="V212" s="5"/>
      <c r="W212" s="4"/>
      <c r="X212" s="4"/>
      <c r="Y212" s="4"/>
    </row>
    <row r="213" spans="6:25" x14ac:dyDescent="0.25">
      <c r="F213" s="1"/>
      <c r="J213" s="2"/>
      <c r="S213" s="4"/>
      <c r="T213" s="4"/>
      <c r="U213" s="4"/>
      <c r="V213" s="5"/>
      <c r="W213" s="4"/>
      <c r="X213" s="4"/>
      <c r="Y213" s="4"/>
    </row>
    <row r="214" spans="6:25" x14ac:dyDescent="0.25">
      <c r="F214" s="1"/>
      <c r="J214" s="2"/>
      <c r="S214" s="4"/>
      <c r="T214" s="4"/>
      <c r="U214" s="4"/>
      <c r="V214" s="5"/>
      <c r="W214" s="4"/>
      <c r="X214" s="4"/>
      <c r="Y214" s="4"/>
    </row>
    <row r="215" spans="6:25" x14ac:dyDescent="0.25">
      <c r="F215" s="1"/>
      <c r="J215" s="2"/>
      <c r="S215" s="4"/>
      <c r="T215" s="4"/>
      <c r="U215" s="4"/>
      <c r="V215" s="5"/>
      <c r="W215" s="4"/>
      <c r="X215" s="4"/>
      <c r="Y215" s="4"/>
    </row>
    <row r="216" spans="6:25" x14ac:dyDescent="0.25">
      <c r="F216" s="1"/>
      <c r="J216" s="2"/>
      <c r="S216" s="4"/>
      <c r="T216" s="4"/>
      <c r="U216" s="4"/>
      <c r="V216" s="5"/>
      <c r="W216" s="4"/>
      <c r="X216" s="4"/>
      <c r="Y216" s="4"/>
    </row>
    <row r="217" spans="6:25" x14ac:dyDescent="0.25">
      <c r="F217" s="1"/>
      <c r="J217" s="2"/>
      <c r="S217" s="4"/>
      <c r="T217" s="4"/>
      <c r="U217" s="4"/>
      <c r="V217" s="5"/>
      <c r="W217" s="4"/>
      <c r="X217" s="4"/>
      <c r="Y217" s="4"/>
    </row>
    <row r="218" spans="6:25" x14ac:dyDescent="0.25">
      <c r="F218" s="1"/>
      <c r="J218" s="2"/>
      <c r="S218" s="4"/>
      <c r="T218" s="4"/>
      <c r="U218" s="4"/>
      <c r="V218" s="5"/>
      <c r="W218" s="4"/>
      <c r="X218" s="4"/>
      <c r="Y218" s="4"/>
    </row>
    <row r="219" spans="6:25" x14ac:dyDescent="0.25">
      <c r="F219" s="1"/>
      <c r="J219" s="2"/>
      <c r="S219" s="4"/>
      <c r="T219" s="4"/>
      <c r="U219" s="4"/>
      <c r="V219" s="5"/>
      <c r="W219" s="4"/>
      <c r="X219" s="4"/>
      <c r="Y219" s="4"/>
    </row>
    <row r="220" spans="6:25" x14ac:dyDescent="0.25">
      <c r="F220" s="1"/>
      <c r="J220" s="2"/>
      <c r="S220" s="4"/>
      <c r="T220" s="4"/>
      <c r="U220" s="4"/>
      <c r="V220" s="5"/>
      <c r="W220" s="4"/>
      <c r="X220" s="4"/>
      <c r="Y220" s="4"/>
    </row>
    <row r="221" spans="6:25" x14ac:dyDescent="0.25">
      <c r="F221" s="1"/>
      <c r="J221" s="2"/>
      <c r="S221" s="4"/>
      <c r="T221" s="4"/>
      <c r="U221" s="4"/>
      <c r="V221" s="5"/>
      <c r="W221" s="4"/>
      <c r="X221" s="4"/>
      <c r="Y221" s="4"/>
    </row>
    <row r="222" spans="6:25" x14ac:dyDescent="0.25">
      <c r="F222" s="1"/>
      <c r="J222" s="2"/>
      <c r="S222" s="4"/>
      <c r="T222" s="4"/>
      <c r="U222" s="4"/>
      <c r="V222" s="5"/>
      <c r="W222" s="4"/>
      <c r="X222" s="4"/>
      <c r="Y222" s="4"/>
    </row>
    <row r="223" spans="6:25" x14ac:dyDescent="0.25">
      <c r="F223" s="1"/>
      <c r="J223" s="2"/>
      <c r="S223" s="4"/>
      <c r="T223" s="4"/>
      <c r="U223" s="4"/>
      <c r="V223" s="5"/>
      <c r="W223" s="4"/>
      <c r="X223" s="4"/>
      <c r="Y223" s="4"/>
    </row>
    <row r="224" spans="6:25" x14ac:dyDescent="0.25">
      <c r="F224" s="1"/>
      <c r="J224" s="2"/>
      <c r="S224" s="4"/>
      <c r="T224" s="4"/>
      <c r="U224" s="4"/>
      <c r="V224" s="5"/>
      <c r="W224" s="4"/>
      <c r="X224" s="4"/>
      <c r="Y224" s="4"/>
    </row>
    <row r="225" spans="6:25" x14ac:dyDescent="0.25">
      <c r="F225" s="1"/>
      <c r="J225" s="2"/>
      <c r="S225" s="4"/>
      <c r="T225" s="4"/>
      <c r="U225" s="4"/>
      <c r="V225" s="5"/>
      <c r="W225" s="4"/>
      <c r="X225" s="4"/>
      <c r="Y225" s="4"/>
    </row>
    <row r="226" spans="6:25" x14ac:dyDescent="0.25">
      <c r="F226" s="1"/>
      <c r="J226" s="2"/>
      <c r="S226" s="4"/>
      <c r="T226" s="4"/>
      <c r="U226" s="4"/>
      <c r="V226" s="5"/>
      <c r="W226" s="4"/>
      <c r="X226" s="4"/>
      <c r="Y226" s="4"/>
    </row>
    <row r="227" spans="6:25" x14ac:dyDescent="0.25">
      <c r="F227" s="1"/>
      <c r="J227" s="2"/>
      <c r="S227" s="4"/>
      <c r="T227" s="4"/>
      <c r="U227" s="4"/>
      <c r="V227" s="5"/>
      <c r="W227" s="4"/>
      <c r="X227" s="4"/>
      <c r="Y227" s="4"/>
    </row>
    <row r="228" spans="6:25" x14ac:dyDescent="0.25">
      <c r="F228" s="1"/>
      <c r="J228" s="2"/>
      <c r="S228" s="4"/>
      <c r="T228" s="4"/>
      <c r="U228" s="4"/>
      <c r="V228" s="5"/>
      <c r="W228" s="4"/>
      <c r="X228" s="4"/>
      <c r="Y228" s="4"/>
    </row>
    <row r="229" spans="6:25" x14ac:dyDescent="0.25">
      <c r="F229" s="1"/>
      <c r="J229" s="2"/>
      <c r="S229" s="4"/>
      <c r="T229" s="4"/>
      <c r="U229" s="4"/>
      <c r="V229" s="5"/>
      <c r="W229" s="4"/>
      <c r="X229" s="4"/>
      <c r="Y229" s="4"/>
    </row>
    <row r="230" spans="6:25" x14ac:dyDescent="0.25">
      <c r="F230" s="1"/>
      <c r="J230" s="2"/>
      <c r="S230" s="4"/>
      <c r="T230" s="4"/>
      <c r="U230" s="4"/>
      <c r="V230" s="5"/>
      <c r="W230" s="4"/>
      <c r="X230" s="4"/>
      <c r="Y230" s="4"/>
    </row>
    <row r="231" spans="6:25" x14ac:dyDescent="0.25">
      <c r="F231" s="1"/>
      <c r="J231" s="2"/>
      <c r="S231" s="4"/>
      <c r="T231" s="4"/>
      <c r="U231" s="4"/>
      <c r="V231" s="5"/>
      <c r="W231" s="4"/>
      <c r="X231" s="4"/>
      <c r="Y231" s="4"/>
    </row>
    <row r="232" spans="6:25" x14ac:dyDescent="0.25">
      <c r="F232" s="1"/>
      <c r="J232" s="2"/>
      <c r="S232" s="4"/>
      <c r="T232" s="4"/>
      <c r="U232" s="4"/>
      <c r="V232" s="5"/>
      <c r="W232" s="4"/>
      <c r="X232" s="4"/>
      <c r="Y232" s="4"/>
    </row>
    <row r="233" spans="6:25" x14ac:dyDescent="0.25">
      <c r="F233" s="1"/>
      <c r="J233" s="2"/>
      <c r="S233" s="4"/>
      <c r="T233" s="4"/>
      <c r="U233" s="4"/>
      <c r="V233" s="5"/>
      <c r="W233" s="4"/>
      <c r="X233" s="4"/>
      <c r="Y233" s="4"/>
    </row>
    <row r="234" spans="6:25" x14ac:dyDescent="0.25">
      <c r="F234" s="1"/>
      <c r="J234" s="2"/>
      <c r="S234" s="4"/>
      <c r="T234" s="4"/>
      <c r="U234" s="4"/>
      <c r="V234" s="5"/>
      <c r="W234" s="4"/>
      <c r="X234" s="4"/>
      <c r="Y234" s="4"/>
    </row>
    <row r="235" spans="6:25" x14ac:dyDescent="0.25">
      <c r="F235" s="1"/>
      <c r="J235" s="2"/>
      <c r="S235" s="4"/>
      <c r="T235" s="4"/>
      <c r="U235" s="4"/>
      <c r="V235" s="5"/>
      <c r="W235" s="4"/>
      <c r="X235" s="4"/>
      <c r="Y235" s="4"/>
    </row>
    <row r="236" spans="6:25" x14ac:dyDescent="0.25">
      <c r="F236" s="1"/>
      <c r="J236" s="2"/>
      <c r="S236" s="4"/>
      <c r="T236" s="4"/>
      <c r="U236" s="4"/>
      <c r="V236" s="5"/>
      <c r="W236" s="4"/>
      <c r="X236" s="4"/>
      <c r="Y236" s="4"/>
    </row>
    <row r="237" spans="6:25" x14ac:dyDescent="0.25">
      <c r="F237" s="1"/>
      <c r="J237" s="2"/>
      <c r="S237" s="4"/>
      <c r="T237" s="4"/>
      <c r="U237" s="4"/>
      <c r="V237" s="5"/>
      <c r="W237" s="4"/>
      <c r="X237" s="4"/>
      <c r="Y237" s="4"/>
    </row>
    <row r="238" spans="6:25" x14ac:dyDescent="0.25">
      <c r="F238" s="1"/>
      <c r="J238" s="2"/>
      <c r="S238" s="4"/>
      <c r="T238" s="4"/>
      <c r="U238" s="4"/>
      <c r="V238" s="5"/>
      <c r="W238" s="4"/>
      <c r="X238" s="4"/>
      <c r="Y238" s="4"/>
    </row>
    <row r="239" spans="6:25" x14ac:dyDescent="0.25">
      <c r="F239" s="1"/>
      <c r="J239" s="2"/>
      <c r="S239" s="4"/>
      <c r="T239" s="4"/>
      <c r="U239" s="4"/>
      <c r="V239" s="5"/>
      <c r="W239" s="4"/>
      <c r="X239" s="4"/>
      <c r="Y239" s="4"/>
    </row>
    <row r="240" spans="6:25" x14ac:dyDescent="0.25">
      <c r="F240" s="1"/>
      <c r="J240" s="2"/>
      <c r="S240" s="4"/>
      <c r="T240" s="4"/>
      <c r="U240" s="4"/>
      <c r="V240" s="5"/>
      <c r="W240" s="4"/>
      <c r="X240" s="4"/>
      <c r="Y240" s="4"/>
    </row>
    <row r="241" spans="6:25" x14ac:dyDescent="0.25">
      <c r="F241" s="1"/>
      <c r="J241" s="2"/>
      <c r="S241" s="4"/>
      <c r="T241" s="4"/>
      <c r="U241" s="4"/>
      <c r="V241" s="5"/>
      <c r="W241" s="4"/>
      <c r="X241" s="4"/>
      <c r="Y241" s="4"/>
    </row>
    <row r="242" spans="6:25" x14ac:dyDescent="0.25">
      <c r="F242" s="1"/>
      <c r="J242" s="2"/>
      <c r="S242" s="4"/>
      <c r="T242" s="4"/>
      <c r="U242" s="4"/>
      <c r="V242" s="5"/>
      <c r="W242" s="4"/>
      <c r="X242" s="4"/>
      <c r="Y242" s="4"/>
    </row>
    <row r="243" spans="6:25" x14ac:dyDescent="0.25">
      <c r="F243" s="1"/>
      <c r="J243" s="2"/>
      <c r="S243" s="4"/>
      <c r="T243" s="4"/>
      <c r="U243" s="4"/>
      <c r="V243" s="5"/>
      <c r="W243" s="4"/>
      <c r="X243" s="4"/>
      <c r="Y243" s="4"/>
    </row>
    <row r="244" spans="6:25" x14ac:dyDescent="0.25">
      <c r="F244" s="1"/>
      <c r="J244" s="2"/>
      <c r="S244" s="4"/>
      <c r="T244" s="4"/>
      <c r="U244" s="4"/>
      <c r="V244" s="5"/>
      <c r="W244" s="4"/>
      <c r="X244" s="4"/>
      <c r="Y244" s="4"/>
    </row>
    <row r="245" spans="6:25" x14ac:dyDescent="0.25">
      <c r="F245" s="1"/>
      <c r="J245" s="2"/>
      <c r="S245" s="4"/>
      <c r="T245" s="4"/>
      <c r="U245" s="4"/>
      <c r="V245" s="5"/>
      <c r="W245" s="4"/>
      <c r="X245" s="4"/>
      <c r="Y245" s="4"/>
    </row>
    <row r="246" spans="6:25" x14ac:dyDescent="0.25">
      <c r="F246" s="1"/>
      <c r="J246" s="2"/>
      <c r="S246" s="4"/>
      <c r="T246" s="4"/>
      <c r="U246" s="4"/>
      <c r="V246" s="5"/>
      <c r="W246" s="4"/>
      <c r="X246" s="4"/>
      <c r="Y246" s="4"/>
    </row>
    <row r="247" spans="6:25" x14ac:dyDescent="0.25">
      <c r="F247" s="1"/>
      <c r="J247" s="2"/>
      <c r="S247" s="4"/>
      <c r="T247" s="4"/>
      <c r="U247" s="4"/>
      <c r="V247" s="5"/>
      <c r="W247" s="4"/>
      <c r="X247" s="4"/>
      <c r="Y247" s="4"/>
    </row>
    <row r="248" spans="6:25" x14ac:dyDescent="0.25">
      <c r="F248" s="1"/>
      <c r="J248" s="2"/>
      <c r="S248" s="4"/>
      <c r="T248" s="4"/>
      <c r="U248" s="4"/>
      <c r="V248" s="5"/>
      <c r="W248" s="4"/>
      <c r="X248" s="4"/>
      <c r="Y248" s="4"/>
    </row>
    <row r="249" spans="6:25" x14ac:dyDescent="0.25">
      <c r="F249" s="1"/>
      <c r="J249" s="2"/>
      <c r="S249" s="4"/>
      <c r="T249" s="4"/>
      <c r="U249" s="4"/>
      <c r="V249" s="5"/>
      <c r="W249" s="4"/>
      <c r="X249" s="4"/>
      <c r="Y249" s="4"/>
    </row>
    <row r="250" spans="6:25" x14ac:dyDescent="0.25">
      <c r="F250" s="1"/>
      <c r="J250" s="2"/>
      <c r="S250" s="4"/>
      <c r="T250" s="4"/>
      <c r="U250" s="4"/>
      <c r="V250" s="5"/>
      <c r="W250" s="4"/>
      <c r="X250" s="4"/>
      <c r="Y250" s="4"/>
    </row>
    <row r="251" spans="6:25" x14ac:dyDescent="0.25">
      <c r="F251" s="1"/>
      <c r="J251" s="2"/>
      <c r="S251" s="4"/>
      <c r="T251" s="4"/>
      <c r="U251" s="4"/>
      <c r="V251" s="5"/>
      <c r="W251" s="4"/>
      <c r="X251" s="4"/>
      <c r="Y251" s="4"/>
    </row>
    <row r="252" spans="6:25" x14ac:dyDescent="0.25">
      <c r="F252" s="1"/>
      <c r="J252" s="2"/>
      <c r="S252" s="4"/>
      <c r="T252" s="4"/>
      <c r="U252" s="4"/>
      <c r="V252" s="5"/>
      <c r="W252" s="4"/>
      <c r="X252" s="4"/>
      <c r="Y252" s="4"/>
    </row>
    <row r="253" spans="6:25" x14ac:dyDescent="0.25">
      <c r="F253" s="1"/>
      <c r="J253" s="2"/>
      <c r="S253" s="4"/>
      <c r="T253" s="4"/>
      <c r="U253" s="4"/>
      <c r="V253" s="5"/>
      <c r="W253" s="4"/>
      <c r="X253" s="4"/>
      <c r="Y253" s="4"/>
    </row>
    <row r="254" spans="6:25" x14ac:dyDescent="0.25">
      <c r="F254" s="1"/>
      <c r="J254" s="2"/>
      <c r="S254" s="4"/>
      <c r="T254" s="4"/>
      <c r="U254" s="4"/>
      <c r="V254" s="5"/>
      <c r="W254" s="4"/>
      <c r="X254" s="4"/>
      <c r="Y254" s="4"/>
    </row>
    <row r="255" spans="6:25" x14ac:dyDescent="0.25">
      <c r="F255" s="1"/>
      <c r="J255" s="2"/>
      <c r="S255" s="4"/>
      <c r="T255" s="4"/>
      <c r="U255" s="4"/>
      <c r="V255" s="5"/>
      <c r="W255" s="4"/>
      <c r="X255" s="4"/>
      <c r="Y255" s="4"/>
    </row>
    <row r="256" spans="6:25" x14ac:dyDescent="0.25">
      <c r="F256" s="1"/>
      <c r="J256" s="2"/>
      <c r="S256" s="4"/>
      <c r="T256" s="4"/>
      <c r="U256" s="4"/>
      <c r="V256" s="5"/>
      <c r="W256" s="4"/>
      <c r="X256" s="4"/>
      <c r="Y256" s="4"/>
    </row>
    <row r="257" spans="6:25" x14ac:dyDescent="0.25">
      <c r="F257" s="1"/>
      <c r="J257" s="2"/>
      <c r="S257" s="4"/>
      <c r="T257" s="4"/>
      <c r="U257" s="4"/>
      <c r="V257" s="5"/>
      <c r="W257" s="4"/>
      <c r="X257" s="4"/>
      <c r="Y257" s="4"/>
    </row>
    <row r="258" spans="6:25" x14ac:dyDescent="0.25">
      <c r="F258" s="1"/>
      <c r="J258" s="2"/>
      <c r="S258" s="4"/>
      <c r="T258" s="4"/>
      <c r="U258" s="4"/>
      <c r="V258" s="5"/>
      <c r="W258" s="4"/>
      <c r="X258" s="4"/>
      <c r="Y258" s="4"/>
    </row>
    <row r="259" spans="6:25" x14ac:dyDescent="0.25">
      <c r="F259" s="1"/>
      <c r="J259" s="2"/>
      <c r="S259" s="4"/>
      <c r="T259" s="4"/>
      <c r="U259" s="4"/>
      <c r="V259" s="5"/>
      <c r="W259" s="4"/>
      <c r="X259" s="4"/>
      <c r="Y259" s="4"/>
    </row>
    <row r="260" spans="6:25" x14ac:dyDescent="0.25">
      <c r="F260" s="1"/>
      <c r="J260" s="2"/>
      <c r="S260" s="4"/>
      <c r="T260" s="4"/>
      <c r="U260" s="4"/>
      <c r="V260" s="5"/>
      <c r="W260" s="4"/>
      <c r="X260" s="4"/>
      <c r="Y260" s="4"/>
    </row>
    <row r="261" spans="6:25" x14ac:dyDescent="0.25">
      <c r="F261" s="1"/>
      <c r="J261" s="2"/>
      <c r="S261" s="4"/>
      <c r="T261" s="4"/>
      <c r="U261" s="4"/>
      <c r="V261" s="5"/>
      <c r="W261" s="4"/>
      <c r="X261" s="4"/>
      <c r="Y261" s="4"/>
    </row>
    <row r="262" spans="6:25" x14ac:dyDescent="0.25">
      <c r="F262" s="1"/>
      <c r="J262" s="2"/>
      <c r="S262" s="4"/>
      <c r="T262" s="4"/>
      <c r="U262" s="4"/>
      <c r="V262" s="5"/>
      <c r="W262" s="4"/>
      <c r="X262" s="4"/>
      <c r="Y262" s="4"/>
    </row>
    <row r="263" spans="6:25" x14ac:dyDescent="0.25">
      <c r="F263" s="1"/>
      <c r="J263" s="2"/>
      <c r="S263" s="4"/>
      <c r="T263" s="4"/>
      <c r="U263" s="4"/>
      <c r="V263" s="5"/>
      <c r="W263" s="4"/>
      <c r="X263" s="4"/>
      <c r="Y263" s="4"/>
    </row>
    <row r="264" spans="6:25" x14ac:dyDescent="0.25">
      <c r="F264" s="1"/>
      <c r="J264" s="2"/>
      <c r="S264" s="4"/>
      <c r="T264" s="4"/>
      <c r="U264" s="4"/>
      <c r="V264" s="5"/>
      <c r="W264" s="4"/>
      <c r="X264" s="4"/>
      <c r="Y264" s="4"/>
    </row>
    <row r="265" spans="6:25" x14ac:dyDescent="0.25">
      <c r="F265" s="1"/>
      <c r="J265" s="2"/>
      <c r="S265" s="4"/>
      <c r="T265" s="4"/>
      <c r="U265" s="4"/>
      <c r="V265" s="5"/>
      <c r="W265" s="4"/>
      <c r="X265" s="4"/>
      <c r="Y265" s="4"/>
    </row>
    <row r="266" spans="6:25" x14ac:dyDescent="0.25">
      <c r="F266" s="1"/>
      <c r="J266" s="2"/>
      <c r="S266" s="4"/>
      <c r="T266" s="4"/>
      <c r="U266" s="4"/>
      <c r="V266" s="5"/>
      <c r="W266" s="4"/>
      <c r="X266" s="4"/>
      <c r="Y266" s="4"/>
    </row>
    <row r="267" spans="6:25" x14ac:dyDescent="0.25">
      <c r="F267" s="1"/>
      <c r="J267" s="2"/>
      <c r="S267" s="4"/>
      <c r="T267" s="4"/>
      <c r="U267" s="4"/>
      <c r="V267" s="5"/>
      <c r="W267" s="4"/>
      <c r="X267" s="4"/>
      <c r="Y267" s="4"/>
    </row>
    <row r="268" spans="6:25" x14ac:dyDescent="0.25">
      <c r="F268" s="1"/>
      <c r="J268" s="2"/>
      <c r="S268" s="4"/>
      <c r="T268" s="4"/>
      <c r="U268" s="4"/>
      <c r="V268" s="5"/>
      <c r="W268" s="4"/>
      <c r="X268" s="4"/>
      <c r="Y268" s="4"/>
    </row>
    <row r="269" spans="6:25" x14ac:dyDescent="0.25">
      <c r="F269" s="1"/>
      <c r="J269" s="2"/>
      <c r="S269" s="4"/>
      <c r="T269" s="4"/>
      <c r="U269" s="4"/>
      <c r="V269" s="5"/>
      <c r="W269" s="4"/>
      <c r="X269" s="4"/>
      <c r="Y269" s="4"/>
    </row>
    <row r="270" spans="6:25" x14ac:dyDescent="0.25">
      <c r="F270" s="1"/>
      <c r="J270" s="2"/>
      <c r="S270" s="4"/>
      <c r="T270" s="4"/>
      <c r="U270" s="4"/>
      <c r="V270" s="5"/>
      <c r="W270" s="4"/>
      <c r="X270" s="4"/>
      <c r="Y270" s="4"/>
    </row>
    <row r="271" spans="6:25" x14ac:dyDescent="0.25">
      <c r="F271" s="1"/>
      <c r="J271" s="2"/>
      <c r="S271" s="4"/>
      <c r="T271" s="4"/>
      <c r="U271" s="4"/>
      <c r="V271" s="5"/>
      <c r="W271" s="4"/>
      <c r="X271" s="4"/>
      <c r="Y271" s="4"/>
    </row>
    <row r="272" spans="6:25" x14ac:dyDescent="0.25">
      <c r="F272" s="1"/>
      <c r="J272" s="2"/>
      <c r="S272" s="4"/>
      <c r="T272" s="4"/>
      <c r="U272" s="4"/>
      <c r="V272" s="5"/>
      <c r="W272" s="4"/>
      <c r="X272" s="4"/>
      <c r="Y272" s="4"/>
    </row>
    <row r="273" spans="6:25" x14ac:dyDescent="0.25">
      <c r="F273" s="1"/>
      <c r="J273" s="2"/>
      <c r="S273" s="4"/>
      <c r="T273" s="4"/>
      <c r="U273" s="4"/>
      <c r="V273" s="5"/>
      <c r="W273" s="4"/>
      <c r="X273" s="4"/>
      <c r="Y273" s="4"/>
    </row>
    <row r="274" spans="6:25" x14ac:dyDescent="0.25">
      <c r="F274" s="1"/>
      <c r="J274" s="2"/>
      <c r="S274" s="4"/>
      <c r="T274" s="4"/>
      <c r="U274" s="4"/>
      <c r="V274" s="5"/>
      <c r="W274" s="4"/>
      <c r="X274" s="4"/>
      <c r="Y274" s="4"/>
    </row>
    <row r="275" spans="6:25" x14ac:dyDescent="0.25">
      <c r="F275" s="1"/>
      <c r="J275" s="2"/>
      <c r="S275" s="4"/>
      <c r="T275" s="4"/>
      <c r="U275" s="4"/>
      <c r="V275" s="5"/>
      <c r="W275" s="4"/>
      <c r="X275" s="4"/>
      <c r="Y275" s="4"/>
    </row>
    <row r="276" spans="6:25" x14ac:dyDescent="0.25">
      <c r="F276" s="1"/>
      <c r="J276" s="2"/>
      <c r="S276" s="4"/>
      <c r="T276" s="4"/>
      <c r="U276" s="4"/>
      <c r="V276" s="5"/>
      <c r="W276" s="4"/>
      <c r="X276" s="4"/>
      <c r="Y276" s="4"/>
    </row>
    <row r="277" spans="6:25" x14ac:dyDescent="0.25">
      <c r="F277" s="1"/>
      <c r="J277" s="2"/>
      <c r="S277" s="4"/>
      <c r="T277" s="4"/>
      <c r="U277" s="4"/>
      <c r="V277" s="5"/>
      <c r="W277" s="4"/>
      <c r="X277" s="4"/>
      <c r="Y277" s="4"/>
    </row>
    <row r="278" spans="6:25" x14ac:dyDescent="0.25">
      <c r="F278" s="1"/>
      <c r="J278" s="2"/>
      <c r="S278" s="4"/>
      <c r="T278" s="4"/>
      <c r="U278" s="4"/>
      <c r="V278" s="5"/>
      <c r="W278" s="4"/>
      <c r="X278" s="4"/>
      <c r="Y278" s="4"/>
    </row>
    <row r="279" spans="6:25" x14ac:dyDescent="0.25">
      <c r="F279" s="1"/>
      <c r="J279" s="2"/>
      <c r="S279" s="4"/>
      <c r="T279" s="4"/>
      <c r="U279" s="4"/>
      <c r="V279" s="5"/>
      <c r="W279" s="4"/>
      <c r="X279" s="4"/>
      <c r="Y279" s="4"/>
    </row>
    <row r="280" spans="6:25" x14ac:dyDescent="0.25">
      <c r="F280" s="1"/>
      <c r="J280" s="2"/>
      <c r="S280" s="4"/>
      <c r="T280" s="4"/>
      <c r="U280" s="4"/>
      <c r="V280" s="5"/>
      <c r="W280" s="4"/>
      <c r="X280" s="4"/>
      <c r="Y280" s="4"/>
    </row>
    <row r="281" spans="6:25" x14ac:dyDescent="0.25">
      <c r="F281" s="1"/>
      <c r="J281" s="2"/>
      <c r="S281" s="4"/>
      <c r="T281" s="4"/>
      <c r="U281" s="4"/>
      <c r="V281" s="5"/>
      <c r="W281" s="4"/>
      <c r="X281" s="4"/>
      <c r="Y281" s="4"/>
    </row>
    <row r="282" spans="6:25" x14ac:dyDescent="0.25">
      <c r="F282" s="1"/>
      <c r="J282" s="2"/>
      <c r="S282" s="4"/>
      <c r="T282" s="4"/>
      <c r="U282" s="4"/>
      <c r="V282" s="5"/>
      <c r="W282" s="4"/>
      <c r="X282" s="4"/>
      <c r="Y282" s="4"/>
    </row>
    <row r="283" spans="6:25" x14ac:dyDescent="0.25">
      <c r="F283" s="1"/>
      <c r="J283" s="2"/>
      <c r="S283" s="4"/>
      <c r="T283" s="4"/>
      <c r="U283" s="4"/>
      <c r="V283" s="5"/>
      <c r="W283" s="4"/>
      <c r="X283" s="4"/>
      <c r="Y283" s="4"/>
    </row>
    <row r="284" spans="6:25" x14ac:dyDescent="0.25">
      <c r="F284" s="1"/>
      <c r="J284" s="2"/>
      <c r="S284" s="4"/>
      <c r="T284" s="4"/>
      <c r="U284" s="4"/>
      <c r="V284" s="5"/>
      <c r="W284" s="4"/>
      <c r="X284" s="4"/>
      <c r="Y284" s="4"/>
    </row>
    <row r="285" spans="6:25" x14ac:dyDescent="0.25">
      <c r="F285" s="1"/>
      <c r="J285" s="2"/>
      <c r="S285" s="4"/>
      <c r="T285" s="4"/>
      <c r="U285" s="4"/>
      <c r="V285" s="5"/>
      <c r="W285" s="4"/>
      <c r="X285" s="4"/>
      <c r="Y285" s="4"/>
    </row>
    <row r="286" spans="6:25" x14ac:dyDescent="0.25">
      <c r="F286" s="1"/>
      <c r="J286" s="2"/>
      <c r="S286" s="4"/>
      <c r="T286" s="4"/>
      <c r="U286" s="4"/>
      <c r="V286" s="5"/>
      <c r="W286" s="4"/>
      <c r="X286" s="4"/>
      <c r="Y286" s="4"/>
    </row>
    <row r="287" spans="6:25" x14ac:dyDescent="0.25">
      <c r="F287" s="1"/>
      <c r="J287" s="2"/>
      <c r="S287" s="4"/>
      <c r="T287" s="4"/>
      <c r="U287" s="4"/>
      <c r="V287" s="5"/>
      <c r="W287" s="4"/>
      <c r="X287" s="4"/>
      <c r="Y287" s="4"/>
    </row>
    <row r="288" spans="6:25" x14ac:dyDescent="0.25">
      <c r="F288" s="1"/>
      <c r="J288" s="2"/>
      <c r="S288" s="4"/>
      <c r="T288" s="4"/>
      <c r="U288" s="4"/>
      <c r="V288" s="5"/>
      <c r="W288" s="4"/>
      <c r="X288" s="4"/>
      <c r="Y288" s="4"/>
    </row>
    <row r="289" spans="6:25" x14ac:dyDescent="0.25">
      <c r="F289" s="1"/>
      <c r="J289" s="2"/>
      <c r="S289" s="4"/>
      <c r="T289" s="4"/>
      <c r="U289" s="4"/>
      <c r="V289" s="5"/>
      <c r="W289" s="4"/>
      <c r="X289" s="4"/>
      <c r="Y289" s="4"/>
    </row>
    <row r="290" spans="6:25" x14ac:dyDescent="0.25">
      <c r="F290" s="1"/>
      <c r="J290" s="2"/>
      <c r="S290" s="4"/>
      <c r="T290" s="4"/>
      <c r="U290" s="4"/>
      <c r="V290" s="5"/>
      <c r="W290" s="4"/>
      <c r="X290" s="4"/>
      <c r="Y290" s="4"/>
    </row>
  </sheetData>
  <sortState ref="B5:Y44">
    <sortCondition ref="B5:B44"/>
    <sortCondition ref="C5:C44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707C-0ADA-43C9-8138-8806A8046C6B}">
  <dimension ref="B1:AA290"/>
  <sheetViews>
    <sheetView tabSelected="1" workbookViewId="0">
      <selection activeCell="M4" sqref="M4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24</v>
      </c>
      <c r="D1" s="1">
        <v>3</v>
      </c>
      <c r="F1" s="3" t="s">
        <v>26</v>
      </c>
      <c r="G1" s="1">
        <v>7.5</v>
      </c>
      <c r="J1" s="1" t="s">
        <v>32</v>
      </c>
      <c r="K1">
        <v>150000</v>
      </c>
      <c r="M1" s="3" t="s">
        <v>37</v>
      </c>
      <c r="N1" s="1">
        <v>5</v>
      </c>
    </row>
    <row r="2" spans="2:25" x14ac:dyDescent="0.25">
      <c r="C2" s="3" t="s">
        <v>25</v>
      </c>
      <c r="D2" s="1">
        <v>5</v>
      </c>
      <c r="F2" s="3" t="s">
        <v>27</v>
      </c>
      <c r="G2" s="1">
        <v>5</v>
      </c>
      <c r="J2" s="1" t="s">
        <v>33</v>
      </c>
      <c r="K2">
        <f>2*PI()*K1</f>
        <v>942477.79607693793</v>
      </c>
    </row>
    <row r="4" spans="2:25" x14ac:dyDescent="0.25">
      <c r="B4" t="s">
        <v>14</v>
      </c>
      <c r="C4" t="s">
        <v>15</v>
      </c>
      <c r="D4" s="1" t="s">
        <v>17</v>
      </c>
      <c r="E4" s="1" t="s">
        <v>16</v>
      </c>
      <c r="F4" s="1" t="s">
        <v>18</v>
      </c>
      <c r="G4" t="s">
        <v>19</v>
      </c>
      <c r="H4" s="1" t="s">
        <v>21</v>
      </c>
      <c r="I4" s="1" t="s">
        <v>22</v>
      </c>
      <c r="J4" s="1" t="s">
        <v>20</v>
      </c>
      <c r="K4" s="1" t="s">
        <v>23</v>
      </c>
      <c r="N4" s="1" t="s">
        <v>28</v>
      </c>
      <c r="O4" s="1" t="s">
        <v>29</v>
      </c>
      <c r="P4" s="1" t="s">
        <v>30</v>
      </c>
      <c r="Q4" s="1" t="s">
        <v>31</v>
      </c>
      <c r="S4" s="1" t="s">
        <v>34</v>
      </c>
      <c r="T4" s="1" t="s">
        <v>35</v>
      </c>
      <c r="U4" s="1" t="s">
        <v>36</v>
      </c>
      <c r="V4" s="1" t="s">
        <v>38</v>
      </c>
      <c r="X4" s="1" t="s">
        <v>39</v>
      </c>
      <c r="Y4" s="1" t="s">
        <v>40</v>
      </c>
    </row>
    <row r="5" spans="2:25" x14ac:dyDescent="0.25">
      <c r="B5">
        <f>VALUE(LEFT(Sheet1!B37,LEN(Sheet1!B37)-2))</f>
        <v>0</v>
      </c>
      <c r="C5">
        <f>VALUE(LEFT(Sheet1!C37,LEN(Sheet1!C37)-2))</f>
        <v>0</v>
      </c>
      <c r="D5" s="1">
        <f>VALUE(LEFT(Sheet1!D37,LEN(Sheet1!D37)-2))</f>
        <v>4322.80482934679</v>
      </c>
      <c r="E5" s="1">
        <f>VALUE(LEFT(Sheet1!E37,LEN(Sheet1!E37)-2))</f>
        <v>152.05056021669401</v>
      </c>
      <c r="F5" s="1">
        <v>5.8554245984886601E-2</v>
      </c>
      <c r="G5" s="1">
        <f>VALUE(LEFT(Sheet1!G37,LEN(Sheet1!G37)-2))</f>
        <v>129.35658264979801</v>
      </c>
      <c r="H5" s="1">
        <f>2*PI()*150000*Ipt*Ipt*D5*(10^-9)</f>
        <v>10474.114618195274</v>
      </c>
      <c r="I5" s="1">
        <f>2*PI()*150000*Ist*Ist*E5*(10^-9)</f>
        <v>9210.4262067222971</v>
      </c>
      <c r="J5" s="2">
        <f>F5*SQRT(H5*I5)</f>
        <v>575.1179433793709</v>
      </c>
      <c r="K5">
        <f>2*PI()*150000*G5*Ipt*(10^-9)</f>
        <v>6.1815864118242647</v>
      </c>
      <c r="N5">
        <f>D5*$D$1^2*10^-3</f>
        <v>38.905243464121106</v>
      </c>
      <c r="O5">
        <f>E5*$D$2^2*10^-3</f>
        <v>3.8012640054173503</v>
      </c>
      <c r="P5">
        <f>G5*$D$1*$D$2*10^-3</f>
        <v>1.9403487397469701</v>
      </c>
      <c r="Q5">
        <f>P5/SQRT(N5*O5)</f>
        <v>0.15955547365434397</v>
      </c>
      <c r="S5" s="4">
        <f>w*P5*10^-6*$G$1</f>
        <v>13.715517028930412</v>
      </c>
      <c r="T5" s="4">
        <f>P5*$G$1/O5</f>
        <v>3.8283622309217926</v>
      </c>
      <c r="U5" s="4">
        <f>S5*T5</f>
        <v>52.507967371121872</v>
      </c>
      <c r="V5" s="5">
        <f>U5*$N$1</f>
        <v>262.53983685560934</v>
      </c>
      <c r="W5" s="4"/>
      <c r="X5" s="4">
        <f>w*N5*10^-6*$G$1</f>
        <v>275.00496086926159</v>
      </c>
      <c r="Y5" s="4">
        <f>X5*$G$1</f>
        <v>2062.537206519462</v>
      </c>
    </row>
    <row r="6" spans="2:25" x14ac:dyDescent="0.25">
      <c r="B6">
        <f>VALUE(LEFT(Sheet1!B30,LEN(Sheet1!B30)-2))</f>
        <v>9</v>
      </c>
      <c r="C6">
        <f>VALUE(LEFT(Sheet1!C30,LEN(Sheet1!C30)-2))</f>
        <v>0</v>
      </c>
      <c r="D6" s="1">
        <f>VALUE(LEFT(Sheet1!D30,LEN(Sheet1!D30)-2))</f>
        <v>4321.9311184963299</v>
      </c>
      <c r="E6" s="1">
        <f>VALUE(LEFT(Sheet1!E30,LEN(Sheet1!E30)-2))</f>
        <v>152.461908608209</v>
      </c>
      <c r="F6" s="1">
        <v>9.3325842547998805E-2</v>
      </c>
      <c r="G6" s="1">
        <f>VALUE(LEFT(Sheet1!G30,LEN(Sheet1!G30)-2))</f>
        <v>129.62842841766701</v>
      </c>
      <c r="H6" s="1">
        <f>2*PI()*150000*Ipt*Ipt*D6*(10^-9)</f>
        <v>10471.997625189077</v>
      </c>
      <c r="I6" s="1">
        <f>2*PI()*150000*Ist*Ist*E6*(10^-9)</f>
        <v>9235.3435368518494</v>
      </c>
      <c r="J6" s="2">
        <f>F6*SQRT(H6*I6)</f>
        <v>917.78977394895708</v>
      </c>
      <c r="K6">
        <f>2*PI()*150000*G6*Ipt*(10^-9)</f>
        <v>6.1945771547021931</v>
      </c>
      <c r="N6">
        <f>D6*$D$1^2*10^-3</f>
        <v>38.897380066466972</v>
      </c>
      <c r="O6">
        <f>E6*$D$2^2*10^-3</f>
        <v>3.8115477152052248</v>
      </c>
      <c r="P6">
        <f>G6*$D$1*$D$2*10^-3</f>
        <v>1.9444264262650053</v>
      </c>
      <c r="Q6">
        <f>P6/SQRT(N6*O6)</f>
        <v>0.15969108041667934</v>
      </c>
      <c r="S6" s="4">
        <f>w*P6*10^-6*$G$1</f>
        <v>13.744340496449992</v>
      </c>
      <c r="T6" s="4">
        <f>P6*$G$1/O6</f>
        <v>3.8260568374394177</v>
      </c>
      <c r="U6" s="4">
        <f>S6*T6</f>
        <v>52.586627932537972</v>
      </c>
      <c r="V6" s="5">
        <f>U6*$N$1</f>
        <v>262.93313966268988</v>
      </c>
      <c r="W6" s="4"/>
      <c r="X6" s="4">
        <f>w*N6*10^-6*$G$1</f>
        <v>274.94937778658107</v>
      </c>
      <c r="Y6" s="4">
        <f>X6*$G$1</f>
        <v>2062.1203333993581</v>
      </c>
    </row>
    <row r="7" spans="2:25" x14ac:dyDescent="0.25">
      <c r="B7">
        <f>VALUE(LEFT(Sheet1!B23,LEN(Sheet1!B23)-2))</f>
        <v>18</v>
      </c>
      <c r="C7">
        <f>VALUE(LEFT(Sheet1!C23,LEN(Sheet1!C23)-2))</f>
        <v>0</v>
      </c>
      <c r="D7" s="1">
        <f>VALUE(LEFT(Sheet1!D23,LEN(Sheet1!D23)-2))</f>
        <v>4316.1241802230197</v>
      </c>
      <c r="E7" s="1">
        <f>VALUE(LEFT(Sheet1!E23,LEN(Sheet1!E23)-2))</f>
        <v>151.874536032772</v>
      </c>
      <c r="F7" s="1">
        <v>0.110031955287708</v>
      </c>
      <c r="G7" s="1">
        <f>VALUE(LEFT(Sheet1!G23,LEN(Sheet1!G23)-2))</f>
        <v>129.28791649253199</v>
      </c>
      <c r="H7" s="1">
        <f>2*PI()*150000*Ipt*Ipt*D7*(10^-9)</f>
        <v>10457.92746947848</v>
      </c>
      <c r="I7" s="1">
        <f>2*PI()*150000*Ist*Ist*E7*(10^-9)</f>
        <v>9199.7635840111307</v>
      </c>
      <c r="J7" s="2">
        <f>F7*SQRT(H7*I7)</f>
        <v>1079.2696804302857</v>
      </c>
      <c r="K7">
        <f>2*PI()*150000*G7*Ipt*(10^-9)</f>
        <v>6.1783050497473386</v>
      </c>
      <c r="N7">
        <f>D7*$D$1^2*10^-3</f>
        <v>38.84511762200718</v>
      </c>
      <c r="O7">
        <f>E7*$D$2^2*10^-3</f>
        <v>3.7968634008193001</v>
      </c>
      <c r="P7">
        <f>G7*$D$1*$D$2*10^-3</f>
        <v>1.93931874738798</v>
      </c>
      <c r="Q7">
        <f>P7/SQRT(N7*O7)</f>
        <v>0.1596866054543922</v>
      </c>
      <c r="S7" s="4">
        <f>w*P7*10^-6*$G$1</f>
        <v>13.708236441966834</v>
      </c>
      <c r="T7" s="4">
        <f>P7*$G$1/O7</f>
        <v>3.830764783971766</v>
      </c>
      <c r="U7" s="4">
        <f>S7*T7</f>
        <v>52.513029412244968</v>
      </c>
      <c r="V7" s="5">
        <f>U7*$N$1</f>
        <v>262.56514706122482</v>
      </c>
      <c r="W7" s="4"/>
      <c r="X7" s="4">
        <f>w*N7*10^-6*$G$1</f>
        <v>274.57995633554066</v>
      </c>
      <c r="Y7" s="4">
        <f>X7*$G$1</f>
        <v>2059.3496725165551</v>
      </c>
    </row>
    <row r="8" spans="2:25" x14ac:dyDescent="0.25">
      <c r="B8">
        <f>VALUE(LEFT(Sheet1!B16,LEN(Sheet1!B16)-2))</f>
        <v>27</v>
      </c>
      <c r="C8">
        <f>VALUE(LEFT(Sheet1!C16,LEN(Sheet1!C16)-2))</f>
        <v>0</v>
      </c>
      <c r="D8" s="1">
        <f>VALUE(LEFT(Sheet1!D16,LEN(Sheet1!D16)-2))</f>
        <v>4320.5793456409201</v>
      </c>
      <c r="E8" s="1">
        <f>VALUE(LEFT(Sheet1!E16,LEN(Sheet1!E16)-2))</f>
        <v>152.071598128354</v>
      </c>
      <c r="F8" s="1">
        <v>8.1172037902379507E-2</v>
      </c>
      <c r="G8" s="1">
        <f>VALUE(LEFT(Sheet1!G16,LEN(Sheet1!G16)-2))</f>
        <v>129.20643724553599</v>
      </c>
      <c r="H8" s="1">
        <f>2*PI()*150000*Ipt*Ipt*D8*(10^-9)</f>
        <v>10468.722292532555</v>
      </c>
      <c r="I8" s="1">
        <f>2*PI()*150000*Ist*Ist*E8*(10^-9)</f>
        <v>9211.7005731739027</v>
      </c>
      <c r="J8" s="2">
        <f>F8*SQRT(H8*I8)</f>
        <v>797.11906327721738</v>
      </c>
      <c r="K8">
        <f>2*PI()*150000*G8*Ipt*(10^-9)</f>
        <v>6.1744113862339809</v>
      </c>
      <c r="N8">
        <f>D8*$D$1^2*10^-3</f>
        <v>38.885214110768281</v>
      </c>
      <c r="O8">
        <f>E8*$D$2^2*10^-3</f>
        <v>3.8017899532088499</v>
      </c>
      <c r="P8">
        <f>G8*$D$1*$D$2*10^-3</f>
        <v>1.9380965586830399</v>
      </c>
      <c r="Q8">
        <f>P8/SQRT(N8*O8)</f>
        <v>0.15940028874833531</v>
      </c>
      <c r="S8" s="4">
        <f>w*P8*10^-6*$G$1</f>
        <v>13.699597299089167</v>
      </c>
      <c r="T8" s="4">
        <f>P8*$G$1/O8</f>
        <v>3.8233896056919492</v>
      </c>
      <c r="U8" s="4">
        <f>S8*T8</f>
        <v>52.378897915503018</v>
      </c>
      <c r="V8" s="5">
        <f>U8*$N$1</f>
        <v>261.89448957751506</v>
      </c>
      <c r="W8" s="4"/>
      <c r="X8" s="4">
        <f>w*N8*10^-6*$G$1</f>
        <v>274.86338171322546</v>
      </c>
      <c r="Y8" s="4">
        <f>X8*$G$1</f>
        <v>2061.4753628491908</v>
      </c>
    </row>
    <row r="9" spans="2:25" x14ac:dyDescent="0.25">
      <c r="B9">
        <f>VALUE(LEFT(Sheet1!B9,LEN(Sheet1!B9)-2))</f>
        <v>36</v>
      </c>
      <c r="C9">
        <f>VALUE(LEFT(Sheet1!C9,LEN(Sheet1!C9)-2))</f>
        <v>0</v>
      </c>
      <c r="D9" s="1">
        <f>VALUE(LEFT(Sheet1!D9,LEN(Sheet1!D9)-2))</f>
        <v>4304.9875861038399</v>
      </c>
      <c r="E9" s="1">
        <f>VALUE(LEFT(Sheet1!E9,LEN(Sheet1!E9)-2))</f>
        <v>151.871305308883</v>
      </c>
      <c r="F9" s="1">
        <v>0.10839637379501001</v>
      </c>
      <c r="G9" s="1">
        <f>VALUE(LEFT(Sheet1!G9,LEN(Sheet1!G9)-2))</f>
        <v>129.048781138941</v>
      </c>
      <c r="H9" s="1">
        <f>2*PI()*150000*Ipt*Ipt*D9*(10^-9)</f>
        <v>10430.943608798783</v>
      </c>
      <c r="I9" s="1">
        <f>2*PI()*150000*Ist*Ist*E9*(10^-9)</f>
        <v>9199.5678836866355</v>
      </c>
      <c r="J9" s="2">
        <f>F9*SQRT(H9*I9)</f>
        <v>1061.8428985378885</v>
      </c>
      <c r="K9">
        <f>2*PI()*150000*G9*Ipt*(10^-9)</f>
        <v>6.1668774453528492</v>
      </c>
      <c r="N9">
        <f>D9*$D$1^2*10^-3</f>
        <v>38.74488827493456</v>
      </c>
      <c r="O9">
        <f>E9*$D$2^2*10^-3</f>
        <v>3.7967826327220751</v>
      </c>
      <c r="P9">
        <f>G9*$D$1*$D$2*10^-3</f>
        <v>1.9357317170841153</v>
      </c>
      <c r="Q9">
        <f>P9/SQRT(N9*O9)</f>
        <v>0.15959897302128428</v>
      </c>
      <c r="S9" s="4">
        <f>w*P9*10^-6*$G$1</f>
        <v>13.682881218852478</v>
      </c>
      <c r="T9" s="4">
        <f>P9*$G$1/O9</f>
        <v>3.8237606106310857</v>
      </c>
      <c r="U9" s="4">
        <f>S9*T9</f>
        <v>52.320062244591966</v>
      </c>
      <c r="V9" s="5">
        <f>U9*$N$1</f>
        <v>261.60031122295982</v>
      </c>
      <c r="W9" s="4"/>
      <c r="X9" s="4">
        <f>w*N9*10^-6*$G$1</f>
        <v>273.87147682955634</v>
      </c>
      <c r="Y9" s="4">
        <f>X9*$G$1</f>
        <v>2054.0360762216724</v>
      </c>
    </row>
    <row r="10" spans="2:25" x14ac:dyDescent="0.25">
      <c r="B10">
        <f>VALUE(LEFT(Sheet1!B38,LEN(Sheet1!B38)-2))</f>
        <v>0</v>
      </c>
      <c r="C10">
        <f>VALUE(LEFT(Sheet1!C38,LEN(Sheet1!C38)-2))</f>
        <v>9</v>
      </c>
      <c r="D10" s="1">
        <f>VALUE(LEFT(Sheet1!D38,LEN(Sheet1!D38)-2))</f>
        <v>4277.0614304740702</v>
      </c>
      <c r="E10" s="1">
        <f>VALUE(LEFT(Sheet1!E38,LEN(Sheet1!E38)-2))</f>
        <v>152.338188518344</v>
      </c>
      <c r="F10" s="1">
        <v>5.3690592061888198E-2</v>
      </c>
      <c r="G10" s="1">
        <f>VALUE(LEFT(Sheet1!G38,LEN(Sheet1!G38)-2))</f>
        <v>127.631920443439</v>
      </c>
      <c r="H10" s="1">
        <f>2*PI()*150000*Ipt*Ipt*D10*(10^-9)</f>
        <v>10363.278801698072</v>
      </c>
      <c r="I10" s="1">
        <f>2*PI()*150000*Ist*Ist*E10*(10^-9)</f>
        <v>9227.8492220899261</v>
      </c>
      <c r="J10" s="2">
        <f>F10*SQRT(H10*I10)</f>
        <v>525.04560684248031</v>
      </c>
      <c r="K10">
        <f>2*PI()*150000*G10*Ipt*(10^-9)</f>
        <v>6.0991696670291571</v>
      </c>
      <c r="N10">
        <f>D10*$D$1^2*10^-3</f>
        <v>38.493552874266634</v>
      </c>
      <c r="O10">
        <f>E10*$D$2^2*10^-3</f>
        <v>3.8084547129585999</v>
      </c>
      <c r="P10">
        <f>G10*$D$1*$D$2*10^-3</f>
        <v>1.9144788066515848</v>
      </c>
      <c r="Q10">
        <f>P10/SQRT(N10*O10)</f>
        <v>0.15811831095959347</v>
      </c>
      <c r="S10" s="4">
        <f>w*P10*10^-6*$G$1</f>
        <v>13.532653247467438</v>
      </c>
      <c r="T10" s="4">
        <f>P10*$G$1/O10</f>
        <v>3.77018820810197</v>
      </c>
      <c r="U10" s="4">
        <f>S10*T10</f>
        <v>51.020649697934566</v>
      </c>
      <c r="V10" s="5">
        <f>U10*$N$1</f>
        <v>255.10324848967284</v>
      </c>
      <c r="W10" s="4"/>
      <c r="X10" s="4">
        <f>w*N10*10^-6*$G$1</f>
        <v>272.09489157082425</v>
      </c>
      <c r="Y10" s="4">
        <f>X10*$G$1</f>
        <v>2040.7116867811819</v>
      </c>
    </row>
    <row r="11" spans="2:25" x14ac:dyDescent="0.25">
      <c r="B11">
        <f>VALUE(LEFT(Sheet1!B31,LEN(Sheet1!B31)-2))</f>
        <v>9</v>
      </c>
      <c r="C11">
        <f>VALUE(LEFT(Sheet1!C31,LEN(Sheet1!C31)-2))</f>
        <v>9</v>
      </c>
      <c r="D11" s="1">
        <f>VALUE(LEFT(Sheet1!D31,LEN(Sheet1!D31)-2))</f>
        <v>4264.9614212023298</v>
      </c>
      <c r="E11" s="1">
        <f>VALUE(LEFT(Sheet1!E31,LEN(Sheet1!E31)-2))</f>
        <v>151.858647497795</v>
      </c>
      <c r="F11" s="1">
        <v>8.9014487657941302E-2</v>
      </c>
      <c r="G11" s="1">
        <f>VALUE(LEFT(Sheet1!G31,LEN(Sheet1!G31)-2))</f>
        <v>127.179902033109</v>
      </c>
      <c r="H11" s="1">
        <f>2*PI()*150000*Ipt*Ipt*D11*(10^-9)</f>
        <v>10333.96059534903</v>
      </c>
      <c r="I11" s="1">
        <f>2*PI()*150000*Ist*Ist*E11*(10^-9)</f>
        <v>9198.8011398167127</v>
      </c>
      <c r="J11" s="2">
        <f>F11*SQRT(H11*I11)</f>
        <v>867.88006388912959</v>
      </c>
      <c r="K11">
        <f>2*PI()*150000*G11*Ipt*(10^-9)</f>
        <v>6.0775689814981009</v>
      </c>
      <c r="N11">
        <f>D11*$D$1^2*10^-3</f>
        <v>38.384652790820972</v>
      </c>
      <c r="O11">
        <f>E11*$D$2^2*10^-3</f>
        <v>3.7964661874448753</v>
      </c>
      <c r="P11">
        <f>G11*$D$1*$D$2*10^-3</f>
        <v>1.9076985304966352</v>
      </c>
      <c r="Q11">
        <f>P11/SQRT(N11*O11)</f>
        <v>0.15803059263342417</v>
      </c>
      <c r="S11" s="4">
        <f>w*P11*10^-6*$G$1</f>
        <v>13.484726299512614</v>
      </c>
      <c r="T11" s="4">
        <f>P11*$G$1/O11</f>
        <v>3.7686991724149292</v>
      </c>
      <c r="U11" s="4">
        <f>S11*T11</f>
        <v>50.81987684521502</v>
      </c>
      <c r="V11" s="5">
        <f>U11*$N$1</f>
        <v>254.0993842260751</v>
      </c>
      <c r="W11" s="4"/>
      <c r="X11" s="4">
        <f>w*N11*10^-6*$G$1</f>
        <v>271.32512224103573</v>
      </c>
      <c r="Y11" s="4">
        <f>X11*$G$1</f>
        <v>2034.9384168077679</v>
      </c>
    </row>
    <row r="12" spans="2:25" x14ac:dyDescent="0.25">
      <c r="B12">
        <f>VALUE(LEFT(Sheet1!B24,LEN(Sheet1!B24)-2))</f>
        <v>18</v>
      </c>
      <c r="C12">
        <f>VALUE(LEFT(Sheet1!C24,LEN(Sheet1!C24)-2))</f>
        <v>9</v>
      </c>
      <c r="D12" s="1">
        <f>VALUE(LEFT(Sheet1!D24,LEN(Sheet1!D24)-2))</f>
        <v>4271.4675449987399</v>
      </c>
      <c r="E12" s="1">
        <f>VALUE(LEFT(Sheet1!E24,LEN(Sheet1!E24)-2))</f>
        <v>152.36630226001299</v>
      </c>
      <c r="F12" s="1">
        <v>0.109298354796316</v>
      </c>
      <c r="G12" s="1">
        <f>VALUE(LEFT(Sheet1!G24,LEN(Sheet1!G24)-2))</f>
        <v>127.35529918616101</v>
      </c>
      <c r="H12" s="1">
        <f>2*PI()*150000*Ipt*Ipt*D12*(10^-9)</f>
        <v>10349.724870872444</v>
      </c>
      <c r="I12" s="1">
        <f>2*PI()*150000*Ist*Ist*E12*(10^-9)</f>
        <v>9229.5522052467659</v>
      </c>
      <c r="J12" s="2">
        <f>F12*SQRT(H12*I12)</f>
        <v>1068.2387865066582</v>
      </c>
      <c r="K12">
        <f>2*PI()*150000*G12*Ipt*(10^-9)</f>
        <v>6.0859507169750984</v>
      </c>
      <c r="N12">
        <f>D12*$D$1^2*10^-3</f>
        <v>38.443207904988661</v>
      </c>
      <c r="O12">
        <f>E12*$D$2^2*10^-3</f>
        <v>3.8091575565003244</v>
      </c>
      <c r="P12">
        <f>G12*$D$1*$D$2*10^-3</f>
        <v>1.9103294877924151</v>
      </c>
      <c r="Q12">
        <f>P12/SQRT(N12*O12)</f>
        <v>0.15786432647841289</v>
      </c>
      <c r="S12" s="4">
        <f>w*P12*10^-6*$G$1</f>
        <v>13.503323440765357</v>
      </c>
      <c r="T12" s="4">
        <f>P12*$G$1/O12</f>
        <v>3.7613227980011734</v>
      </c>
      <c r="U12" s="4">
        <f>S12*T12</f>
        <v>50.790358306534387</v>
      </c>
      <c r="V12" s="5">
        <f>U12*$N$1</f>
        <v>253.95179153267193</v>
      </c>
      <c r="W12" s="4"/>
      <c r="X12" s="4">
        <f>w*N12*10^-6*$G$1</f>
        <v>271.73902395315923</v>
      </c>
      <c r="Y12" s="4">
        <f>X12*$G$1</f>
        <v>2038.0426796486943</v>
      </c>
    </row>
    <row r="13" spans="2:25" x14ac:dyDescent="0.25">
      <c r="B13">
        <f>VALUE(LEFT(Sheet1!B17,LEN(Sheet1!B17)-2))</f>
        <v>27</v>
      </c>
      <c r="C13">
        <f>VALUE(LEFT(Sheet1!C17,LEN(Sheet1!C17)-2))</f>
        <v>9</v>
      </c>
      <c r="D13" s="1">
        <f>VALUE(LEFT(Sheet1!D17,LEN(Sheet1!D17)-2))</f>
        <v>4266.2481316735402</v>
      </c>
      <c r="E13" s="1">
        <f>VALUE(LEFT(Sheet1!E17,LEN(Sheet1!E17)-2))</f>
        <v>151.97048397068201</v>
      </c>
      <c r="F13" s="1">
        <v>7.6169395971122794E-2</v>
      </c>
      <c r="G13" s="1">
        <f>VALUE(LEFT(Sheet1!G17,LEN(Sheet1!G17)-2))</f>
        <v>127.10038549434501</v>
      </c>
      <c r="H13" s="1">
        <f>2*PI()*150000*Ipt*Ipt*D13*(10^-9)</f>
        <v>10337.078282472999</v>
      </c>
      <c r="I13" s="1">
        <f>2*PI()*150000*Ist*Ist*E13*(10^-9)</f>
        <v>9205.5756073311877</v>
      </c>
      <c r="J13" s="2">
        <f>F13*SQRT(H13*I13)</f>
        <v>743.02750213525701</v>
      </c>
      <c r="K13">
        <f>2*PI()*150000*G13*Ipt*(10^-9)</f>
        <v>6.0737691102780209</v>
      </c>
      <c r="N13">
        <f>D13*$D$1^2*10^-3</f>
        <v>38.396233185061867</v>
      </c>
      <c r="O13">
        <f>E13*$D$2^2*10^-3</f>
        <v>3.7992620992670503</v>
      </c>
      <c r="P13">
        <f>G13*$D$1*$D$2*10^-3</f>
        <v>1.906505782415175</v>
      </c>
      <c r="Q13">
        <f>P13/SQRT(N13*O13)</f>
        <v>0.15784985560385217</v>
      </c>
      <c r="S13" s="4">
        <f>w*P13*10^-6*$G$1</f>
        <v>13.476295260139441</v>
      </c>
      <c r="T13" s="4">
        <f>P13*$G$1/O13</f>
        <v>3.763571186855553</v>
      </c>
      <c r="U13" s="4">
        <f>S13*T13</f>
        <v>50.718996546618861</v>
      </c>
      <c r="V13" s="5">
        <f>U13*$N$1</f>
        <v>253.5949827330943</v>
      </c>
      <c r="W13" s="4"/>
      <c r="X13" s="4">
        <f>w*N13*10^-6*$G$1</f>
        <v>271.4069792243497</v>
      </c>
      <c r="Y13" s="4">
        <f>X13*$G$1</f>
        <v>2035.5523441826226</v>
      </c>
    </row>
    <row r="14" spans="2:25" x14ac:dyDescent="0.25">
      <c r="B14">
        <f>VALUE(LEFT(Sheet1!B10,LEN(Sheet1!B10)-2))</f>
        <v>36</v>
      </c>
      <c r="C14">
        <f>VALUE(LEFT(Sheet1!C10,LEN(Sheet1!C10)-2))</f>
        <v>9</v>
      </c>
      <c r="D14" s="1">
        <f>VALUE(LEFT(Sheet1!D10,LEN(Sheet1!D10)-2))</f>
        <v>4254.44302494556</v>
      </c>
      <c r="E14" s="1">
        <f>VALUE(LEFT(Sheet1!E10,LEN(Sheet1!E10)-2))</f>
        <v>151.79390312577601</v>
      </c>
      <c r="F14" s="1">
        <v>0.105833314231285</v>
      </c>
      <c r="G14" s="1">
        <f>VALUE(LEFT(Sheet1!G10,LEN(Sheet1!G10)-2))</f>
        <v>127.007458026424</v>
      </c>
      <c r="H14" s="1">
        <f>2*PI()*150000*Ipt*Ipt*D14*(10^-9)</f>
        <v>10308.474622157488</v>
      </c>
      <c r="I14" s="1">
        <f>2*PI()*150000*Ist*Ist*E14*(10^-9)</f>
        <v>9194.879265014466</v>
      </c>
      <c r="J14" s="2">
        <f>F14*SQRT(H14*I14)</f>
        <v>1030.3685995022834</v>
      </c>
      <c r="K14">
        <f>2*PI()*150000*G14*Ipt*(10^-9)</f>
        <v>6.0693283685606803</v>
      </c>
      <c r="N14">
        <f>D14*$D$1^2*10^-3</f>
        <v>38.289987224510043</v>
      </c>
      <c r="O14">
        <f>E14*$D$2^2*10^-3</f>
        <v>3.7948475781444007</v>
      </c>
      <c r="P14">
        <f>G14*$D$1*$D$2*10^-3</f>
        <v>1.9051118703963603</v>
      </c>
      <c r="Q14">
        <f>P14/SQRT(N14*O14)</f>
        <v>0.15804497927121275</v>
      </c>
      <c r="S14" s="4">
        <f>w*P14*10^-6*$G$1</f>
        <v>13.466442276683809</v>
      </c>
      <c r="T14" s="4">
        <f>P14*$G$1/O14</f>
        <v>3.7651944468766767</v>
      </c>
      <c r="U14" s="4">
        <f>S14*T14</f>
        <v>50.703773679355187</v>
      </c>
      <c r="V14" s="5">
        <f>U14*$N$1</f>
        <v>253.51886839677593</v>
      </c>
      <c r="W14" s="4"/>
      <c r="X14" s="4">
        <f>w*N14*10^-6*$G$1</f>
        <v>270.65597078377749</v>
      </c>
      <c r="Y14" s="4">
        <f>X14*$G$1</f>
        <v>2029.9197808783313</v>
      </c>
    </row>
    <row r="15" spans="2:25" x14ac:dyDescent="0.25">
      <c r="B15">
        <f>VALUE(LEFT(Sheet1!B3,LEN(Sheet1!B3)-2))</f>
        <v>45</v>
      </c>
      <c r="C15">
        <f>VALUE(LEFT(Sheet1!C3,LEN(Sheet1!C3)-2))</f>
        <v>9</v>
      </c>
      <c r="D15" s="1">
        <f>VALUE(LEFT(Sheet1!D3,LEN(Sheet1!D3)-2))</f>
        <v>4238.4621789577004</v>
      </c>
      <c r="E15" s="1">
        <f>VALUE(LEFT(Sheet1!E3,LEN(Sheet1!E3)-2))</f>
        <v>152.098246502401</v>
      </c>
      <c r="F15" s="2">
        <v>1.8344868125899102E-5</v>
      </c>
      <c r="G15" s="1">
        <f>VALUE(LEFT(Sheet1!G3,LEN(Sheet1!G3)-2))</f>
        <v>127.343899477246</v>
      </c>
      <c r="H15" s="1">
        <f>2*PI()*150000*Ipt*Ipt*D15*(10^-9)</f>
        <v>10269.753185687299</v>
      </c>
      <c r="I15" s="1">
        <f>2*PI()*150000*Ist*Ist*E15*(10^-9)</f>
        <v>9213.3147920385964</v>
      </c>
      <c r="J15" s="2">
        <f>F15*SQRT(H15*I15)</f>
        <v>0.17844424753043756</v>
      </c>
      <c r="K15">
        <f>2*PI()*150000*G15*Ipt*(10^-9)</f>
        <v>6.0854059570233101</v>
      </c>
      <c r="N15">
        <f>D15*$D$1^2*10^-3</f>
        <v>38.146159610619307</v>
      </c>
      <c r="O15">
        <f>E15*$D$2^2*10^-3</f>
        <v>3.8024561625600248</v>
      </c>
      <c r="P15">
        <f>G15*$D$1*$D$2*10^-3</f>
        <v>1.91015849215869</v>
      </c>
      <c r="Q15">
        <f>P15/SQRT(N15*O15)</f>
        <v>0.15860317786199621</v>
      </c>
      <c r="S15" s="4">
        <f>w*P15*10^-6*$G$1</f>
        <v>13.502114743855268</v>
      </c>
      <c r="T15" s="4">
        <f>P15*$G$1/O15</f>
        <v>3.7676144257097732</v>
      </c>
      <c r="U15" s="4">
        <f>S15*T15</f>
        <v>50.870762286537726</v>
      </c>
      <c r="V15" s="5">
        <f>U15*$N$1</f>
        <v>254.35381143268864</v>
      </c>
      <c r="W15" s="4"/>
      <c r="X15" s="4">
        <f>w*N15*10^-6*$G$1</f>
        <v>269.63931328961689</v>
      </c>
      <c r="Y15" s="4">
        <f>X15*$G$1</f>
        <v>2022.2948496721267</v>
      </c>
    </row>
    <row r="16" spans="2:25" x14ac:dyDescent="0.25">
      <c r="B16">
        <f>VALUE(LEFT(Sheet1!B39,LEN(Sheet1!B39)-2))</f>
        <v>0</v>
      </c>
      <c r="C16">
        <f>VALUE(LEFT(Sheet1!C39,LEN(Sheet1!C39)-2))</f>
        <v>18</v>
      </c>
      <c r="D16" s="1">
        <f>VALUE(LEFT(Sheet1!D39,LEN(Sheet1!D39)-2))</f>
        <v>4235.04253138082</v>
      </c>
      <c r="E16" s="1">
        <f>VALUE(LEFT(Sheet1!E39,LEN(Sheet1!E39)-2))</f>
        <v>152.64392151008599</v>
      </c>
      <c r="F16" s="1">
        <v>4.9815444173064501E-2</v>
      </c>
      <c r="G16" s="1">
        <f>VALUE(LEFT(Sheet1!G39,LEN(Sheet1!G39)-2))</f>
        <v>121.49748761608799</v>
      </c>
      <c r="H16" s="1">
        <f>2*PI()*150000*Ipt*Ipt*D16*(10^-9)</f>
        <v>10261.467412424783</v>
      </c>
      <c r="I16" s="1">
        <f>2*PI()*150000*Ist*Ist*E16*(10^-9)</f>
        <v>9246.3689247163875</v>
      </c>
      <c r="J16" s="2">
        <f>F16*SQRT(H16*I16)</f>
        <v>485.23749373216623</v>
      </c>
      <c r="K16">
        <f>2*PI()*150000*G16*Ipt*(10^-9)</f>
        <v>5.8060224159730396</v>
      </c>
      <c r="N16">
        <f>D16*$D$1^2*10^-3</f>
        <v>38.115382782427382</v>
      </c>
      <c r="O16">
        <f>E16*$D$2^2*10^-3</f>
        <v>3.8160980377521496</v>
      </c>
      <c r="P16">
        <f>G16*$D$1*$D$2*10^-3</f>
        <v>1.8224623142413201</v>
      </c>
      <c r="Q16">
        <f>P16/SQRT(N16*O16)</f>
        <v>0.15111189505694944</v>
      </c>
      <c r="S16" s="4">
        <f>w*P16*10^-6*$G$1</f>
        <v>12.882226990195763</v>
      </c>
      <c r="T16" s="4">
        <f>P16*$G$1/O16</f>
        <v>3.5817914586023663</v>
      </c>
      <c r="U16" s="4">
        <f>S16*T16</f>
        <v>46.141450601260054</v>
      </c>
      <c r="V16" s="5">
        <f>U16*$N$1</f>
        <v>230.70725300630028</v>
      </c>
      <c r="W16" s="4"/>
      <c r="X16" s="4">
        <f>w*N16*10^-6*$G$1</f>
        <v>269.42176471058264</v>
      </c>
      <c r="Y16" s="4">
        <f>X16*$G$1</f>
        <v>2020.6632353293699</v>
      </c>
    </row>
    <row r="17" spans="2:25" x14ac:dyDescent="0.25">
      <c r="B17">
        <f>VALUE(LEFT(Sheet1!B32,LEN(Sheet1!B32)-2))</f>
        <v>9</v>
      </c>
      <c r="C17">
        <f>VALUE(LEFT(Sheet1!C32,LEN(Sheet1!C32)-2))</f>
        <v>18</v>
      </c>
      <c r="D17" s="1">
        <f>VALUE(LEFT(Sheet1!D32,LEN(Sheet1!D32)-2))</f>
        <v>4221.9878034292897</v>
      </c>
      <c r="E17" s="1">
        <f>VALUE(LEFT(Sheet1!E32,LEN(Sheet1!E32)-2))</f>
        <v>151.944309655095</v>
      </c>
      <c r="F17" s="1">
        <v>8.4392384999821393E-2</v>
      </c>
      <c r="G17" s="1">
        <f>VALUE(LEFT(Sheet1!G32,LEN(Sheet1!G32)-2))</f>
        <v>120.95528834715699</v>
      </c>
      <c r="H17" s="1">
        <f>2*PI()*150000*Ipt*Ipt*D17*(10^-9)</f>
        <v>10229.83593187646</v>
      </c>
      <c r="I17" s="1">
        <f>2*PI()*150000*Ist*Ist*E17*(10^-9)</f>
        <v>9203.9901044439775</v>
      </c>
      <c r="J17" s="2">
        <f>F17*SQRT(H17*I17)</f>
        <v>818.89018603386808</v>
      </c>
      <c r="K17">
        <f>2*PI()*150000*G17*Ipt*(10^-9)</f>
        <v>5.7801122414409969</v>
      </c>
      <c r="N17">
        <f>D17*$D$1^2*10^-3</f>
        <v>37.997890230863611</v>
      </c>
      <c r="O17">
        <f>E17*$D$2^2*10^-3</f>
        <v>3.7986077413773751</v>
      </c>
      <c r="P17">
        <f>G17*$D$1*$D$2*10^-3</f>
        <v>1.8143293252073549</v>
      </c>
      <c r="Q17">
        <f>P17/SQRT(N17*O17)</f>
        <v>0.15101641413248773</v>
      </c>
      <c r="S17" s="4">
        <f>w*P17*10^-6*$G$1</f>
        <v>12.824738278343892</v>
      </c>
      <c r="T17" s="4">
        <f>P17*$G$1/O17</f>
        <v>3.5822256114607649</v>
      </c>
      <c r="U17" s="4">
        <f>S17*T17</f>
        <v>45.941105920964723</v>
      </c>
      <c r="V17" s="5">
        <f>U17*$N$1</f>
        <v>229.70552960482362</v>
      </c>
      <c r="W17" s="4"/>
      <c r="X17" s="4">
        <f>w*N17*10^-6*$G$1</f>
        <v>268.59125880268311</v>
      </c>
      <c r="Y17" s="4">
        <f>X17*$G$1</f>
        <v>2014.4344410201234</v>
      </c>
    </row>
    <row r="18" spans="2:25" x14ac:dyDescent="0.25">
      <c r="B18">
        <f>VALUE(LEFT(Sheet1!B25,LEN(Sheet1!B25)-2))</f>
        <v>18</v>
      </c>
      <c r="C18">
        <f>VALUE(LEFT(Sheet1!C25,LEN(Sheet1!C25)-2))</f>
        <v>18</v>
      </c>
      <c r="D18" s="1">
        <f>VALUE(LEFT(Sheet1!D25,LEN(Sheet1!D25)-2))</f>
        <v>4223.2415945499497</v>
      </c>
      <c r="E18" s="1">
        <f>VALUE(LEFT(Sheet1!E25,LEN(Sheet1!E25)-2))</f>
        <v>152.24613832311201</v>
      </c>
      <c r="F18" s="1">
        <v>0.10786330436684601</v>
      </c>
      <c r="G18" s="1">
        <f>VALUE(LEFT(Sheet1!G25,LEN(Sheet1!G25)-2))</f>
        <v>121.159745896101</v>
      </c>
      <c r="H18" s="1">
        <f>2*PI()*150000*Ipt*Ipt*D18*(10^-9)</f>
        <v>10232.873855729951</v>
      </c>
      <c r="I18" s="1">
        <f>2*PI()*150000*Ist*Ist*E18*(10^-9)</f>
        <v>9222.2733035974834</v>
      </c>
      <c r="J18" s="2">
        <f>F18*SQRT(H18*I18)</f>
        <v>1047.8316810004678</v>
      </c>
      <c r="K18">
        <f>2*PI()*150000*G18*Ipt*(10^-9)</f>
        <v>5.7898826913126413</v>
      </c>
      <c r="N18">
        <f>D18*$D$1^2*10^-3</f>
        <v>38.00917435094955</v>
      </c>
      <c r="O18">
        <f>E18*$D$2^2*10^-3</f>
        <v>3.8061534580778003</v>
      </c>
      <c r="P18">
        <f>G18*$D$1*$D$2*10^-3</f>
        <v>1.8173961884415148</v>
      </c>
      <c r="Q18">
        <f>P18/SQRT(N18*O18)</f>
        <v>0.15109922882271482</v>
      </c>
      <c r="S18" s="4">
        <f>w*P18*10^-6*$G$1</f>
        <v>12.846416657107397</v>
      </c>
      <c r="T18" s="4">
        <f>P18*$G$1/O18</f>
        <v>3.5811670662893031</v>
      </c>
      <c r="U18" s="4">
        <f>S18*T18</f>
        <v>46.005164252263334</v>
      </c>
      <c r="V18" s="5">
        <f>U18*$N$1</f>
        <v>230.02582126131668</v>
      </c>
      <c r="W18" s="4"/>
      <c r="X18" s="4">
        <f>w*N18*10^-6*$G$1</f>
        <v>268.67102154740252</v>
      </c>
      <c r="Y18" s="4">
        <f>X18*$G$1</f>
        <v>2015.0326616055188</v>
      </c>
    </row>
    <row r="19" spans="2:25" x14ac:dyDescent="0.25">
      <c r="B19">
        <f>VALUE(LEFT(Sheet1!B18,LEN(Sheet1!B18)-2))</f>
        <v>27</v>
      </c>
      <c r="C19">
        <f>VALUE(LEFT(Sheet1!C18,LEN(Sheet1!C18)-2))</f>
        <v>18</v>
      </c>
      <c r="D19" s="1">
        <f>VALUE(LEFT(Sheet1!D18,LEN(Sheet1!D18)-2))</f>
        <v>4223.08709963601</v>
      </c>
      <c r="E19" s="1">
        <f>VALUE(LEFT(Sheet1!E18,LEN(Sheet1!E18)-2))</f>
        <v>152.07342287357699</v>
      </c>
      <c r="F19" s="1">
        <v>7.0597768104083802E-2</v>
      </c>
      <c r="G19" s="1">
        <f>VALUE(LEFT(Sheet1!G18,LEN(Sheet1!G18)-2))</f>
        <v>120.895889066416</v>
      </c>
      <c r="H19" s="1">
        <f>2*PI()*150000*Ipt*Ipt*D19*(10^-9)</f>
        <v>10232.499516036069</v>
      </c>
      <c r="I19" s="1">
        <f>2*PI()*150000*Ist*Ist*E19*(10^-9)</f>
        <v>9211.8111066780111</v>
      </c>
      <c r="J19" s="2">
        <f>F19*SQRT(H19*I19)</f>
        <v>685.41617607763897</v>
      </c>
      <c r="K19">
        <f>2*PI()*150000*G19*Ipt*(10^-9)</f>
        <v>5.7772737172686721</v>
      </c>
      <c r="N19">
        <f>D19*$D$1^2*10^-3</f>
        <v>38.007783896724092</v>
      </c>
      <c r="O19">
        <f>E19*$D$2^2*10^-3</f>
        <v>3.8018355718394248</v>
      </c>
      <c r="P19">
        <f>G19*$D$1*$D$2*10^-3</f>
        <v>1.8134383359962403</v>
      </c>
      <c r="Q19">
        <f>P19/SQRT(N19*O19)</f>
        <v>0.15085852372586986</v>
      </c>
      <c r="S19" s="4">
        <f>w*P19*10^-6*$G$1</f>
        <v>12.818440246733747</v>
      </c>
      <c r="T19" s="4">
        <f>P19*$G$1/O19</f>
        <v>3.5774265517199617</v>
      </c>
      <c r="U19" s="4">
        <f>S19*T19</f>
        <v>45.857028490301083</v>
      </c>
      <c r="V19" s="5">
        <f>U19*$N$1</f>
        <v>229.28514245150541</v>
      </c>
      <c r="W19" s="4"/>
      <c r="X19" s="4">
        <f>w*N19*10^-6*$G$1</f>
        <v>268.66119300564787</v>
      </c>
      <c r="Y19" s="4">
        <f>X19*$G$1</f>
        <v>2014.9589475423591</v>
      </c>
    </row>
    <row r="20" spans="2:25" x14ac:dyDescent="0.25">
      <c r="B20">
        <f>VALUE(LEFT(Sheet1!B11,LEN(Sheet1!B11)-2))</f>
        <v>36</v>
      </c>
      <c r="C20">
        <f>VALUE(LEFT(Sheet1!C11,LEN(Sheet1!C11)-2))</f>
        <v>18</v>
      </c>
      <c r="D20" s="1">
        <f>VALUE(LEFT(Sheet1!D11,LEN(Sheet1!D11)-2))</f>
        <v>4211.9591725457703</v>
      </c>
      <c r="E20" s="1">
        <f>VALUE(LEFT(Sheet1!E11,LEN(Sheet1!E11)-2))</f>
        <v>152.18745098302799</v>
      </c>
      <c r="F20" s="1">
        <v>0.102603525612164</v>
      </c>
      <c r="G20" s="1">
        <f>VALUE(LEFT(Sheet1!G11,LEN(Sheet1!G11)-2))</f>
        <v>121.08152466300101</v>
      </c>
      <c r="H20" s="1">
        <f>2*PI()*150000*Ipt*Ipt*D20*(10^-9)</f>
        <v>10205.536655484322</v>
      </c>
      <c r="I20" s="1">
        <f>2*PI()*150000*Ist*Ist*E20*(10^-9)</f>
        <v>9218.718332051556</v>
      </c>
      <c r="J20" s="2">
        <f>F20*SQRT(H20*I20)</f>
        <v>995.21171678581641</v>
      </c>
      <c r="K20">
        <f>2*PI()*150000*G20*Ipt*(10^-9)</f>
        <v>5.7861447190986102</v>
      </c>
      <c r="N20">
        <f>D20*$D$1^2*10^-3</f>
        <v>37.907632552911934</v>
      </c>
      <c r="O20">
        <f>E20*$D$2^2*10^-3</f>
        <v>3.8046862745756997</v>
      </c>
      <c r="P20">
        <f>G20*$D$1*$D$2*10^-3</f>
        <v>1.8162228699450151</v>
      </c>
      <c r="Q20">
        <f>P20/SQRT(N20*O20)</f>
        <v>0.15123293583416217</v>
      </c>
      <c r="S20" s="4">
        <f>w*P20*10^-6*$G$1</f>
        <v>12.838122957377317</v>
      </c>
      <c r="T20" s="4">
        <f>P20*$G$1/O20</f>
        <v>3.5802351472741885</v>
      </c>
      <c r="U20" s="4">
        <f>S20*T20</f>
        <v>45.963499037029919</v>
      </c>
      <c r="V20" s="5">
        <f>U20*$N$1</f>
        <v>229.8174951851496</v>
      </c>
      <c r="W20" s="4"/>
      <c r="X20" s="4">
        <f>w*N20*10^-6*$G$1</f>
        <v>267.95326487222115</v>
      </c>
      <c r="Y20" s="4">
        <f>X20*$G$1</f>
        <v>2009.6494865416587</v>
      </c>
    </row>
    <row r="21" spans="2:25" x14ac:dyDescent="0.25">
      <c r="B21">
        <f>VALUE(LEFT(Sheet1!B40,LEN(Sheet1!B40)-2))</f>
        <v>0</v>
      </c>
      <c r="C21">
        <f>VALUE(LEFT(Sheet1!C40,LEN(Sheet1!C40)-2))</f>
        <v>27</v>
      </c>
      <c r="D21" s="1">
        <f>VALUE(LEFT(Sheet1!D40,LEN(Sheet1!D40)-2))</f>
        <v>4208.1975268403003</v>
      </c>
      <c r="E21" s="1">
        <f>VALUE(LEFT(Sheet1!E40,LEN(Sheet1!E40)-2))</f>
        <v>152.33181396786</v>
      </c>
      <c r="F21" s="1">
        <v>0.108258556370337</v>
      </c>
      <c r="G21" s="1">
        <f>VALUE(LEFT(Sheet1!G40,LEN(Sheet1!G40)-2))</f>
        <v>111.177432412616</v>
      </c>
      <c r="H21" s="1">
        <f>2*PI()*150000*Ipt*Ipt*D21*(10^-9)</f>
        <v>10196.422224038181</v>
      </c>
      <c r="I21" s="1">
        <f>2*PI()*150000*Ist*Ist*E21*(10^-9)</f>
        <v>9227.4630852236751</v>
      </c>
      <c r="J21" s="2">
        <f>F21*SQRT(H21*I21)</f>
        <v>1050.0918676706542</v>
      </c>
      <c r="K21">
        <f>2*PI()*150000*G21*Ipt*(10^-9)</f>
        <v>5.3128560713752808</v>
      </c>
      <c r="N21">
        <f>D21*$D$1^2*10^-3</f>
        <v>37.873777741562705</v>
      </c>
      <c r="O21">
        <f>E21*$D$2^2*10^-3</f>
        <v>3.8082953491964999</v>
      </c>
      <c r="P21">
        <f>G21*$D$1*$D$2*10^-3</f>
        <v>1.6676614861892403</v>
      </c>
      <c r="Q21">
        <f>P21/SQRT(N21*O21)</f>
        <v>0.13885875745617815</v>
      </c>
      <c r="S21" s="4">
        <f>w*P21*10^-6*$G$1</f>
        <v>11.788004415795193</v>
      </c>
      <c r="T21" s="4">
        <f>P21*$G$1/O21</f>
        <v>3.2842676314635662</v>
      </c>
      <c r="U21" s="4">
        <f>S21*T21</f>
        <v>38.714961342345738</v>
      </c>
      <c r="V21" s="5">
        <f>U21*$N$1</f>
        <v>193.57480671172868</v>
      </c>
      <c r="W21" s="4"/>
      <c r="X21" s="4">
        <f>w*N21*10^-6*$G$1</f>
        <v>267.71395931231848</v>
      </c>
      <c r="Y21" s="4">
        <f>X21*$G$1</f>
        <v>2007.8546948423887</v>
      </c>
    </row>
    <row r="22" spans="2:25" x14ac:dyDescent="0.25">
      <c r="B22">
        <f>VALUE(LEFT(Sheet1!B33,LEN(Sheet1!B33)-2))</f>
        <v>9</v>
      </c>
      <c r="C22">
        <f>VALUE(LEFT(Sheet1!C33,LEN(Sheet1!C33)-2))</f>
        <v>27</v>
      </c>
      <c r="D22" s="1">
        <f>VALUE(LEFT(Sheet1!D33,LEN(Sheet1!D33)-2))</f>
        <v>4202.7259587360104</v>
      </c>
      <c r="E22" s="1">
        <f>VALUE(LEFT(Sheet1!E33,LEN(Sheet1!E33)-2))</f>
        <v>152.515652608344</v>
      </c>
      <c r="F22" s="1">
        <v>7.9406199504975794E-2</v>
      </c>
      <c r="G22" s="1">
        <f>VALUE(LEFT(Sheet1!G33,LEN(Sheet1!G33)-2))</f>
        <v>111.18917378230699</v>
      </c>
      <c r="H22" s="1">
        <f>2*PI()*150000*Ipt*Ipt*D22*(10^-9)</f>
        <v>10183.164667028776</v>
      </c>
      <c r="I22" s="1">
        <f>2*PI()*150000*Ist*Ist*E22*(10^-9)</f>
        <v>9238.5990667663209</v>
      </c>
      <c r="J22" s="2">
        <f>F22*SQRT(H22*I22)</f>
        <v>770.1917351468702</v>
      </c>
      <c r="K22">
        <f>2*PI()*150000*G22*Ipt*(10^-9)</f>
        <v>5.3134171583323662</v>
      </c>
      <c r="N22">
        <f>D22*$D$1^2*10^-3</f>
        <v>37.824533628624096</v>
      </c>
      <c r="O22">
        <f>E22*$D$2^2*10^-3</f>
        <v>3.8128913152085997</v>
      </c>
      <c r="P22">
        <f>G22*$D$1*$D$2*10^-3</f>
        <v>1.667837606734605</v>
      </c>
      <c r="Q22">
        <f>P22/SQRT(N22*O22)</f>
        <v>0.13888001609491035</v>
      </c>
      <c r="S22" s="4">
        <f>w*P22*10^-6*$G$1</f>
        <v>11.789249338570988</v>
      </c>
      <c r="T22" s="4">
        <f>P22*$G$1/O22</f>
        <v>3.2806552866102856</v>
      </c>
      <c r="U22" s="4">
        <f>S22*T22</f>
        <v>38.676463167749723</v>
      </c>
      <c r="V22" s="5">
        <f>U22*$N$1</f>
        <v>193.38231583874861</v>
      </c>
      <c r="W22" s="4"/>
      <c r="X22" s="4">
        <f>w*N22*10^-6*$G$1</f>
        <v>267.36587318957743</v>
      </c>
      <c r="Y22" s="4">
        <f>X22*$G$1</f>
        <v>2005.2440489218307</v>
      </c>
    </row>
    <row r="23" spans="2:25" x14ac:dyDescent="0.25">
      <c r="B23">
        <f>VALUE(LEFT(Sheet1!B26,LEN(Sheet1!B26)-2))</f>
        <v>18</v>
      </c>
      <c r="C23">
        <f>VALUE(LEFT(Sheet1!C26,LEN(Sheet1!C26)-2))</f>
        <v>27</v>
      </c>
      <c r="D23" s="1">
        <f>VALUE(LEFT(Sheet1!D26,LEN(Sheet1!D26)-2))</f>
        <v>4193.7631195948798</v>
      </c>
      <c r="E23" s="1">
        <f>VALUE(LEFT(Sheet1!E26,LEN(Sheet1!E26)-2))</f>
        <v>151.568374789091</v>
      </c>
      <c r="F23" s="1">
        <v>0.10618998166967999</v>
      </c>
      <c r="G23" s="1">
        <f>VALUE(LEFT(Sheet1!G26,LEN(Sheet1!G26)-2))</f>
        <v>110.61784048831301</v>
      </c>
      <c r="H23" s="1">
        <f>2*PI()*150000*Ipt*Ipt*D23*(10^-9)</f>
        <v>10161.447793800698</v>
      </c>
      <c r="I23" s="1">
        <f>2*PI()*150000*Ist*Ist*E23*(10^-9)</f>
        <v>9181.2179401262056</v>
      </c>
      <c r="J23" s="2">
        <f>F23*SQRT(H23*I23)</f>
        <v>1025.6790602431092</v>
      </c>
      <c r="K23">
        <f>2*PI()*150000*G23*Ipt*(10^-9)</f>
        <v>5.2861147508751651</v>
      </c>
      <c r="N23">
        <f>D23*$D$1^2*10^-3</f>
        <v>37.74386807635392</v>
      </c>
      <c r="O23">
        <f>E23*$D$2^2*10^-3</f>
        <v>3.7892093697272751</v>
      </c>
      <c r="P23">
        <f>G23*$D$1*$D$2*10^-3</f>
        <v>1.6592676073246952</v>
      </c>
      <c r="Q23">
        <f>P23/SQRT(N23*O23)</f>
        <v>0.13874550781393152</v>
      </c>
      <c r="S23" s="4">
        <f>w*P23*10^-6*$G$1</f>
        <v>11.728671582399246</v>
      </c>
      <c r="T23" s="4">
        <f>P23*$G$1/O23</f>
        <v>3.284196211050459</v>
      </c>
      <c r="U23" s="4">
        <f>S23*T23</f>
        <v>38.51925877157079</v>
      </c>
      <c r="V23" s="5">
        <f>U23*$N$1</f>
        <v>192.59629385785394</v>
      </c>
      <c r="W23" s="4"/>
      <c r="X23" s="4">
        <f>w*N23*10^-6*$G$1</f>
        <v>266.79568200015552</v>
      </c>
      <c r="Y23" s="4">
        <f>X23*$G$1</f>
        <v>2000.9676150011665</v>
      </c>
    </row>
    <row r="24" spans="2:25" x14ac:dyDescent="0.25">
      <c r="B24">
        <f>VALUE(LEFT(Sheet1!B19,LEN(Sheet1!B19)-2))</f>
        <v>27</v>
      </c>
      <c r="C24">
        <f>VALUE(LEFT(Sheet1!C19,LEN(Sheet1!C19)-2))</f>
        <v>27</v>
      </c>
      <c r="D24" s="1">
        <f>VALUE(LEFT(Sheet1!D19,LEN(Sheet1!D19)-2))</f>
        <v>4197.23412073087</v>
      </c>
      <c r="E24" s="1">
        <f>VALUE(LEFT(Sheet1!E19,LEN(Sheet1!E19)-2))</f>
        <v>152.13618634708999</v>
      </c>
      <c r="F24" s="1">
        <v>6.5224072474842895E-2</v>
      </c>
      <c r="G24" s="1">
        <f>VALUE(LEFT(Sheet1!G19,LEN(Sheet1!G19)-2))</f>
        <v>111.229728541607</v>
      </c>
      <c r="H24" s="1">
        <f>2*PI()*150000*Ipt*Ipt*D24*(10^-9)</f>
        <v>10169.857996244129</v>
      </c>
      <c r="I24" s="1">
        <f>2*PI()*150000*Ist*Ist*E24*(10^-9)</f>
        <v>9215.6129890284956</v>
      </c>
      <c r="J24" s="2">
        <f>F24*SQRT(H24*I24)</f>
        <v>631.43328369530923</v>
      </c>
      <c r="K24">
        <f>2*PI()*150000*G24*Ipt*(10^-9)</f>
        <v>5.3153551559501802</v>
      </c>
      <c r="N24">
        <f>D24*$D$1^2*10^-3</f>
        <v>37.775107086577833</v>
      </c>
      <c r="O24">
        <f>E24*$D$2^2*10^-3</f>
        <v>3.8034046586772496</v>
      </c>
      <c r="P24">
        <f>G24*$D$1*$D$2*10^-3</f>
        <v>1.6684459281241051</v>
      </c>
      <c r="Q24">
        <f>P24/SQRT(N24*O24)</f>
        <v>0.13919480189315717</v>
      </c>
      <c r="S24" s="4">
        <f>w*P24*10^-6*$G$1</f>
        <v>11.793549309089608</v>
      </c>
      <c r="T24" s="4">
        <f>P24*$G$1/O24</f>
        <v>3.2900376330933683</v>
      </c>
      <c r="U24" s="4">
        <f>S24*T24</f>
        <v>38.801221054647101</v>
      </c>
      <c r="V24" s="5">
        <f>U24*$N$1</f>
        <v>194.00610527323551</v>
      </c>
      <c r="W24" s="4"/>
      <c r="X24" s="4">
        <f>w*N24*10^-6*$G$1</f>
        <v>267.01649755146144</v>
      </c>
      <c r="Y24" s="4">
        <f>X24*$G$1</f>
        <v>2002.6237316359609</v>
      </c>
    </row>
    <row r="25" spans="2:25" x14ac:dyDescent="0.25">
      <c r="B25">
        <f>VALUE(LEFT(Sheet1!B12,LEN(Sheet1!B12)-2))</f>
        <v>36</v>
      </c>
      <c r="C25">
        <f>VALUE(LEFT(Sheet1!C12,LEN(Sheet1!C12)-2))</f>
        <v>27</v>
      </c>
      <c r="D25" s="1">
        <f>VALUE(LEFT(Sheet1!D12,LEN(Sheet1!D12)-2))</f>
        <v>4185.16705275605</v>
      </c>
      <c r="E25" s="1">
        <f>VALUE(LEFT(Sheet1!E12,LEN(Sheet1!E12)-2))</f>
        <v>151.45261058167901</v>
      </c>
      <c r="F25" s="1">
        <v>9.9461501318100803E-2</v>
      </c>
      <c r="G25" s="1">
        <f>VALUE(LEFT(Sheet1!G12,LEN(Sheet1!G12)-2))</f>
        <v>110.353397689395</v>
      </c>
      <c r="H25" s="1">
        <f>2*PI()*150000*Ipt*Ipt*D25*(10^-9)</f>
        <v>10140.619606341405</v>
      </c>
      <c r="I25" s="1">
        <f>2*PI()*150000*Ist*Ist*E25*(10^-9)</f>
        <v>9174.2055510351802</v>
      </c>
      <c r="J25" s="2">
        <f>F25*SQRT(H25*I25)</f>
        <v>959.33765100417281</v>
      </c>
      <c r="K25">
        <f>2*PI()*150000*G25*Ipt*(10^-9)</f>
        <v>5.2734777750134736</v>
      </c>
      <c r="N25">
        <f>D25*$D$1^2*10^-3</f>
        <v>37.66650347480445</v>
      </c>
      <c r="O25">
        <f>E25*$D$2^2*10^-3</f>
        <v>3.7863152645419755</v>
      </c>
      <c r="P25">
        <f>G25*$D$1*$D$2*10^-3</f>
        <v>1.655300965340925</v>
      </c>
      <c r="Q25">
        <f>P25/SQRT(N25*O25)</f>
        <v>0.13860883987212388</v>
      </c>
      <c r="S25" s="4">
        <f>w*P25*10^-6*$G$1</f>
        <v>11.700633042439071</v>
      </c>
      <c r="T25" s="4">
        <f>P25*$G$1/O25</f>
        <v>3.2788493225375226</v>
      </c>
      <c r="U25" s="4">
        <f>S25*T25</f>
        <v>38.364612724461502</v>
      </c>
      <c r="V25" s="5">
        <f>U25*$N$1</f>
        <v>191.8230636223075</v>
      </c>
      <c r="W25" s="4"/>
      <c r="X25" s="4">
        <f>w*N25*10^-6*$G$1</f>
        <v>266.24882385643514</v>
      </c>
      <c r="Y25" s="4">
        <f>X25*$G$1</f>
        <v>1996.8661789232635</v>
      </c>
    </row>
    <row r="26" spans="2:25" x14ac:dyDescent="0.25">
      <c r="B26">
        <f>VALUE(LEFT(Sheet1!B5,LEN(Sheet1!B5)-2))</f>
        <v>45</v>
      </c>
      <c r="C26">
        <f>VALUE(LEFT(Sheet1!C5,LEN(Sheet1!C5)-2))</f>
        <v>27</v>
      </c>
      <c r="D26" s="1">
        <f>VALUE(LEFT(Sheet1!D5,LEN(Sheet1!D5)-2))</f>
        <v>4173.1511606104596</v>
      </c>
      <c r="E26" s="1">
        <f>VALUE(LEFT(Sheet1!E5,LEN(Sheet1!E5)-2))</f>
        <v>152.02110098009001</v>
      </c>
      <c r="F26" s="2">
        <v>1.5624851463950899E-5</v>
      </c>
      <c r="G26" s="1">
        <f>VALUE(LEFT(Sheet1!G5,LEN(Sheet1!G5)-2))</f>
        <v>110.840126969262</v>
      </c>
      <c r="H26" s="1">
        <f>2*PI()*150000*Ipt*Ipt*D26*(10^-9)</f>
        <v>10111.505214981802</v>
      </c>
      <c r="I26" s="1">
        <f>2*PI()*150000*Ist*Ist*E26*(10^-9)</f>
        <v>9208.641720532567</v>
      </c>
      <c r="J26" s="2">
        <f>F26*SQRT(H26*I26)</f>
        <v>0.15077231066649674</v>
      </c>
      <c r="K26">
        <f>2*PI()*150000*G26*Ipt*(10^-9)</f>
        <v>5.2967371951452531</v>
      </c>
      <c r="N26">
        <f>D26*$D$1^2*10^-3</f>
        <v>37.558360445494138</v>
      </c>
      <c r="O26">
        <f>E26*$D$2^2*10^-3</f>
        <v>3.8005275245022503</v>
      </c>
      <c r="P26">
        <f>G26*$D$1*$D$2*10^-3</f>
        <v>1.6626019045389304</v>
      </c>
      <c r="Q26">
        <f>P26/SQRT(N26*O26)</f>
        <v>0.13915955131762639</v>
      </c>
      <c r="S26" s="4">
        <f>w*P26*10^-6*$G$1</f>
        <v>11.752240340573781</v>
      </c>
      <c r="T26" s="4">
        <f>P26*$G$1/O26</f>
        <v>3.2809956522220141</v>
      </c>
      <c r="U26" s="4">
        <f>S26*T26</f>
        <v>38.559049461290741</v>
      </c>
      <c r="V26" s="5">
        <f>U26*$N$1</f>
        <v>192.79524730645369</v>
      </c>
      <c r="W26" s="4"/>
      <c r="X26" s="4">
        <f>w*N26*10^-6*$G$1</f>
        <v>265.48440582699413</v>
      </c>
      <c r="Y26" s="4">
        <f>X26*$G$1</f>
        <v>1991.133043702456</v>
      </c>
    </row>
    <row r="27" spans="2:25" x14ac:dyDescent="0.25">
      <c r="B27">
        <f>VALUE(LEFT(Sheet1!B41,LEN(Sheet1!B41)-2))</f>
        <v>0</v>
      </c>
      <c r="C27">
        <f>VALUE(LEFT(Sheet1!C41,LEN(Sheet1!C41)-2))</f>
        <v>36</v>
      </c>
      <c r="D27" s="1">
        <f>VALUE(LEFT(Sheet1!D41,LEN(Sheet1!D41)-2))</f>
        <v>4176.0428597607797</v>
      </c>
      <c r="E27" s="1">
        <f>VALUE(LEFT(Sheet1!E41,LEN(Sheet1!E41)-2))</f>
        <v>152.50714636700499</v>
      </c>
      <c r="F27" s="1">
        <v>0.107978916453987</v>
      </c>
      <c r="G27" s="1">
        <f>VALUE(LEFT(Sheet1!G41,LEN(Sheet1!G41)-2))</f>
        <v>97.936741444554798</v>
      </c>
      <c r="H27" s="1">
        <f>2*PI()*150000*Ipt*Ipt*D27*(10^-9)</f>
        <v>10118.51177427316</v>
      </c>
      <c r="I27" s="1">
        <f>2*PI()*150000*Ist*Ist*E27*(10^-9)</f>
        <v>9238.0838032379397</v>
      </c>
      <c r="J27" s="2">
        <f>F27*SQRT(H27*I27)</f>
        <v>1043.9705188602602</v>
      </c>
      <c r="K27">
        <f>2*PI()*150000*G27*Ipt*(10^-9)</f>
        <v>4.6801207772394067</v>
      </c>
      <c r="N27">
        <f>D27*$D$1^2*10^-3</f>
        <v>37.584385737847022</v>
      </c>
      <c r="O27">
        <f>E27*$D$2^2*10^-3</f>
        <v>3.8126786591751247</v>
      </c>
      <c r="P27">
        <f>G27*$D$1*$D$2*10^-3</f>
        <v>1.469051121668322</v>
      </c>
      <c r="Q27">
        <f>P27/SQRT(N27*O27)</f>
        <v>0.12272077209907126</v>
      </c>
      <c r="S27" s="4">
        <f>w*P27*10^-6*$G$1</f>
        <v>10.384110476057351</v>
      </c>
      <c r="T27" s="4">
        <f>P27*$G$1/O27</f>
        <v>2.8898012125931798</v>
      </c>
      <c r="U27" s="4">
        <f>S27*T27</f>
        <v>30.008015045412076</v>
      </c>
      <c r="V27" s="5">
        <f>U27*$N$1</f>
        <v>150.04007522706038</v>
      </c>
      <c r="W27" s="4"/>
      <c r="X27" s="4">
        <f>w*N27*10^-6*$G$1</f>
        <v>265.66836777833669</v>
      </c>
      <c r="Y27" s="4">
        <f>X27*$G$1</f>
        <v>1992.5127583375252</v>
      </c>
    </row>
    <row r="28" spans="2:25" x14ac:dyDescent="0.25">
      <c r="B28">
        <f>VALUE(LEFT(Sheet1!B34,LEN(Sheet1!B34)-2))</f>
        <v>9</v>
      </c>
      <c r="C28">
        <f>VALUE(LEFT(Sheet1!C34,LEN(Sheet1!C34)-2))</f>
        <v>36</v>
      </c>
      <c r="D28" s="1">
        <f>VALUE(LEFT(Sheet1!D34,LEN(Sheet1!D34)-2))</f>
        <v>4163.0440460651698</v>
      </c>
      <c r="E28" s="1">
        <f>VALUE(LEFT(Sheet1!E34,LEN(Sheet1!E34)-2))</f>
        <v>152.09056119374401</v>
      </c>
      <c r="F28" s="1">
        <v>7.4559250049720999E-2</v>
      </c>
      <c r="G28" s="1">
        <f>VALUE(LEFT(Sheet1!G34,LEN(Sheet1!G34)-2))</f>
        <v>97.681215561976401</v>
      </c>
      <c r="H28" s="1">
        <f>2*PI()*150000*Ipt*Ipt*D28*(10^-9)</f>
        <v>10087.015773430358</v>
      </c>
      <c r="I28" s="1">
        <f>2*PI()*150000*Ist*Ist*E28*(10^-9)</f>
        <v>9212.8492563104792</v>
      </c>
      <c r="J28" s="2">
        <f>F28*SQRT(H28*I28)</f>
        <v>718.75331972629806</v>
      </c>
      <c r="K28">
        <f>2*PI()*150000*G28*Ipt*(10^-9)</f>
        <v>4.6679099156716406</v>
      </c>
      <c r="N28">
        <f>D28*$D$1^2*10^-3</f>
        <v>37.467396414586531</v>
      </c>
      <c r="O28">
        <f>E28*$D$2^2*10^-3</f>
        <v>3.8022640298436006</v>
      </c>
      <c r="P28">
        <f>G28*$D$1*$D$2*10^-3</f>
        <v>1.465218233429646</v>
      </c>
      <c r="Q28">
        <f>P28/SQRT(N28*O28)</f>
        <v>0.12275930507635556</v>
      </c>
      <c r="S28" s="4">
        <f>w*P28*10^-6*$G$1</f>
        <v>10.357017385608877</v>
      </c>
      <c r="T28" s="4">
        <f>P28*$G$1/O28</f>
        <v>2.8901561449887958</v>
      </c>
      <c r="U28" s="4">
        <f>S28*T28</f>
        <v>29.933397440773287</v>
      </c>
      <c r="V28" s="5">
        <f>U28*$N$1</f>
        <v>149.66698720386643</v>
      </c>
      <c r="W28" s="4"/>
      <c r="X28" s="4">
        <f>w*N28*10^-6*$G$1</f>
        <v>264.84141898170361</v>
      </c>
      <c r="Y28" s="4">
        <f>X28*$G$1</f>
        <v>1986.3106423627771</v>
      </c>
    </row>
    <row r="29" spans="2:25" x14ac:dyDescent="0.25">
      <c r="B29">
        <f>VALUE(LEFT(Sheet1!B27,LEN(Sheet1!B27)-2))</f>
        <v>18</v>
      </c>
      <c r="C29">
        <f>VALUE(LEFT(Sheet1!C27,LEN(Sheet1!C27)-2))</f>
        <v>36</v>
      </c>
      <c r="D29" s="1">
        <f>VALUE(LEFT(Sheet1!D27,LEN(Sheet1!D27)-2))</f>
        <v>4156.3433972255498</v>
      </c>
      <c r="E29" s="1">
        <f>VALUE(LEFT(Sheet1!E27,LEN(Sheet1!E27)-2))</f>
        <v>151.630469678666</v>
      </c>
      <c r="F29" s="1">
        <v>0.103484343410801</v>
      </c>
      <c r="G29" s="1">
        <f>VALUE(LEFT(Sheet1!G27,LEN(Sheet1!G27)-2))</f>
        <v>97.238348646655297</v>
      </c>
      <c r="H29" s="1">
        <f>2*PI()*150000*Ipt*Ipt*D29*(10^-9)</f>
        <v>10070.780165593984</v>
      </c>
      <c r="I29" s="1">
        <f>2*PI()*150000*Ist*Ist*E29*(10^-9)</f>
        <v>9184.9793231650456</v>
      </c>
      <c r="J29" s="2">
        <f>F29*SQRT(H29*I29)</f>
        <v>995.28004777738988</v>
      </c>
      <c r="K29">
        <f>2*PI()*150000*G29*Ipt*(10^-9)</f>
        <v>4.6467465542878061</v>
      </c>
      <c r="N29">
        <f>D29*$D$1^2*10^-3</f>
        <v>37.407090575029947</v>
      </c>
      <c r="O29">
        <f>E29*$D$2^2*10^-3</f>
        <v>3.7907617419666502</v>
      </c>
      <c r="P29">
        <f>G29*$D$1*$D$2*10^-3</f>
        <v>1.4585752296998293</v>
      </c>
      <c r="Q29">
        <f>P29/SQRT(N29*O29)</f>
        <v>0.12248661246841816</v>
      </c>
      <c r="S29" s="4">
        <f>w*P29*10^-6*$G$1</f>
        <v>10.310060759249314</v>
      </c>
      <c r="T29" s="4">
        <f>P29*$G$1/O29</f>
        <v>2.8857825860280513</v>
      </c>
      <c r="U29" s="4">
        <f>S29*T29</f>
        <v>29.752593799932818</v>
      </c>
      <c r="V29" s="5">
        <f>U29*$N$1</f>
        <v>148.76296899966408</v>
      </c>
      <c r="W29" s="4"/>
      <c r="X29" s="4">
        <f>w*N29*10^-6*$G$1</f>
        <v>264.41514212103465</v>
      </c>
      <c r="Y29" s="4">
        <f>X29*$G$1</f>
        <v>1983.1135659077599</v>
      </c>
    </row>
    <row r="30" spans="2:25" x14ac:dyDescent="0.25">
      <c r="B30">
        <f>VALUE(LEFT(Sheet1!B20,LEN(Sheet1!B20)-2))</f>
        <v>27</v>
      </c>
      <c r="C30">
        <f>VALUE(LEFT(Sheet1!C20,LEN(Sheet1!C20)-2))</f>
        <v>36</v>
      </c>
      <c r="D30" s="1">
        <f>VALUE(LEFT(Sheet1!D20,LEN(Sheet1!D20)-2))</f>
        <v>4165.3186101709398</v>
      </c>
      <c r="E30" s="1">
        <f>VALUE(LEFT(Sheet1!E20,LEN(Sheet1!E20)-2))</f>
        <v>152.69065689391201</v>
      </c>
      <c r="F30" s="1">
        <v>5.98390934409282E-2</v>
      </c>
      <c r="G30" s="1">
        <f>VALUE(LEFT(Sheet1!G20,LEN(Sheet1!G20)-2))</f>
        <v>98.099425835053594</v>
      </c>
      <c r="H30" s="1">
        <f>2*PI()*150000*Ipt*Ipt*D30*(10^-9)</f>
        <v>10092.527020431038</v>
      </c>
      <c r="I30" s="1">
        <f>2*PI()*150000*Ist*Ist*E30*(10^-9)</f>
        <v>9249.1999093793784</v>
      </c>
      <c r="J30" s="2">
        <f>F30*SQRT(H30*I30)</f>
        <v>578.14536586835561</v>
      </c>
      <c r="K30">
        <f>2*PI()*150000*G30*Ipt*(10^-9)</f>
        <v>4.6878950056329156</v>
      </c>
      <c r="N30">
        <f>D30*$D$1^2*10^-3</f>
        <v>37.487867491538459</v>
      </c>
      <c r="O30">
        <f>E30*$D$2^2*10^-3</f>
        <v>3.8172664223477999</v>
      </c>
      <c r="P30">
        <f>G30*$D$1*$D$2*10^-3</f>
        <v>1.471491387525804</v>
      </c>
      <c r="Q30">
        <f>P30/SQRT(N30*O30)</f>
        <v>0.12300878261060014</v>
      </c>
      <c r="S30" s="4">
        <f>w*P30*10^-6*$G$1</f>
        <v>10.401359698961363</v>
      </c>
      <c r="T30" s="4">
        <f>P30*$G$1/O30</f>
        <v>2.8911226478281158</v>
      </c>
      <c r="U30" s="4">
        <f>S30*T30</f>
        <v>30.071606593873828</v>
      </c>
      <c r="V30" s="5">
        <f>U30*$N$1</f>
        <v>150.35803296936913</v>
      </c>
      <c r="W30" s="4"/>
      <c r="X30" s="4">
        <f>w*N30*10^-6*$G$1</f>
        <v>264.98612049787084</v>
      </c>
      <c r="Y30" s="4">
        <f>X30*$G$1</f>
        <v>1987.3959037340314</v>
      </c>
    </row>
    <row r="31" spans="2:25" x14ac:dyDescent="0.25">
      <c r="B31">
        <f>VALUE(LEFT(Sheet1!B13,LEN(Sheet1!B13)-2))</f>
        <v>36</v>
      </c>
      <c r="C31">
        <f>VALUE(LEFT(Sheet1!C13,LEN(Sheet1!C13)-2))</f>
        <v>36</v>
      </c>
      <c r="D31" s="1">
        <f>VALUE(LEFT(Sheet1!D13,LEN(Sheet1!D13)-2))</f>
        <v>4147.4083244786598</v>
      </c>
      <c r="E31" s="1">
        <f>VALUE(LEFT(Sheet1!E13,LEN(Sheet1!E13)-2))</f>
        <v>151.555072494082</v>
      </c>
      <c r="F31" s="1">
        <v>9.5391626401261004E-2</v>
      </c>
      <c r="G31" s="1">
        <f>VALUE(LEFT(Sheet1!G13,LEN(Sheet1!G13)-2))</f>
        <v>97.225307987847899</v>
      </c>
      <c r="H31" s="1">
        <f>2*PI()*150000*Ipt*Ipt*D31*(10^-9)</f>
        <v>10049.130570072692</v>
      </c>
      <c r="I31" s="1">
        <f>2*PI()*150000*Ist*Ist*E31*(10^-9)</f>
        <v>9180.4121567973853</v>
      </c>
      <c r="J31" s="2">
        <f>F31*SQRT(H31*I31)</f>
        <v>916.23227845796578</v>
      </c>
      <c r="K31">
        <f>2*PI()*150000*G31*Ipt*(10^-9)</f>
        <v>4.6461233779667124</v>
      </c>
      <c r="N31">
        <f>D31*$D$1^2*10^-3</f>
        <v>37.326674920307937</v>
      </c>
      <c r="O31">
        <f>E31*$D$2^2*10^-3</f>
        <v>3.7888768123520502</v>
      </c>
      <c r="P31">
        <f>G31*$D$1*$D$2*10^-3</f>
        <v>1.4583796198177186</v>
      </c>
      <c r="Q31">
        <f>P31/SQRT(N31*O31)</f>
        <v>0.12263253100722643</v>
      </c>
      <c r="S31" s="4">
        <f>w*P31*10^-6*$G$1</f>
        <v>10.308678074469945</v>
      </c>
      <c r="T31" s="4">
        <f>P31*$G$1/O31</f>
        <v>2.8868310294424475</v>
      </c>
      <c r="U31" s="4">
        <f>S31*T31</f>
        <v>29.75941173791286</v>
      </c>
      <c r="V31" s="5">
        <f>U31*$N$1</f>
        <v>148.7970586895643</v>
      </c>
      <c r="W31" s="4"/>
      <c r="X31" s="4">
        <f>w*N31*10^-6*$G$1</f>
        <v>263.84671735329096</v>
      </c>
      <c r="Y31" s="4">
        <f>X31*$G$1</f>
        <v>1978.8503801496822</v>
      </c>
    </row>
    <row r="32" spans="2:25" x14ac:dyDescent="0.25">
      <c r="B32">
        <f>VALUE(LEFT(Sheet1!B6,LEN(Sheet1!B6)-2))</f>
        <v>45</v>
      </c>
      <c r="C32">
        <f>VALUE(LEFT(Sheet1!C6,LEN(Sheet1!C6)-2))</f>
        <v>36</v>
      </c>
      <c r="D32" s="1">
        <f>VALUE(LEFT(Sheet1!D6,LEN(Sheet1!D6)-2))</f>
        <v>4122.0682978096202</v>
      </c>
      <c r="E32" s="1">
        <f>VALUE(LEFT(Sheet1!E6,LEN(Sheet1!E6)-2))</f>
        <v>150.61011704008601</v>
      </c>
      <c r="F32" s="1">
        <v>0.112460663405514</v>
      </c>
      <c r="G32" s="1">
        <f>VALUE(LEFT(Sheet1!G6,LEN(Sheet1!G6)-2))</f>
        <v>96.666817007936004</v>
      </c>
      <c r="H32" s="1">
        <f>2*PI()*150000*Ipt*Ipt*D32*(10^-9)</f>
        <v>9987.7319286263355</v>
      </c>
      <c r="I32" s="1">
        <f>2*PI()*150000*Ist*Ist*E32*(10^-9)</f>
        <v>9123.1717068755552</v>
      </c>
      <c r="J32" s="2">
        <f>F32*SQRT(H32*I32)</f>
        <v>1073.5122488886429</v>
      </c>
      <c r="K32">
        <f>2*PI()*150000*G32*Ipt*(10^-9)</f>
        <v>4.6194346684953418</v>
      </c>
      <c r="N32">
        <f>D32*$D$1^2*10^-3</f>
        <v>37.098614680286587</v>
      </c>
      <c r="O32">
        <f>E32*$D$2^2*10^-3</f>
        <v>3.7652529260021503</v>
      </c>
      <c r="P32">
        <f>G32*$D$1*$D$2*10^-3</f>
        <v>1.4500022551190401</v>
      </c>
      <c r="Q32">
        <f>P32/SQRT(N32*O32)</f>
        <v>0.12268536349453933</v>
      </c>
      <c r="S32" s="4">
        <f>w*P32*10^-6*$G$1</f>
        <v>10.249461972833871</v>
      </c>
      <c r="T32" s="4">
        <f>P32*$G$1/O32</f>
        <v>2.8882566794628635</v>
      </c>
      <c r="U32" s="4">
        <f>S32*T32</f>
        <v>29.603077003938044</v>
      </c>
      <c r="V32" s="5">
        <f>U32*$N$1</f>
        <v>148.01538501969023</v>
      </c>
      <c r="W32" s="4"/>
      <c r="X32" s="4">
        <f>w*N32*10^-6*$G$1</f>
        <v>262.23465451038027</v>
      </c>
      <c r="Y32" s="4">
        <f>X32*$G$1</f>
        <v>1966.7599088278521</v>
      </c>
    </row>
    <row r="33" spans="2:27" x14ac:dyDescent="0.25">
      <c r="B33">
        <f>VALUE(LEFT(Sheet1!B42,LEN(Sheet1!B42)-2))</f>
        <v>0</v>
      </c>
      <c r="C33">
        <f>VALUE(LEFT(Sheet1!C42,LEN(Sheet1!C42)-2))</f>
        <v>45</v>
      </c>
      <c r="D33" s="1">
        <f>VALUE(LEFT(Sheet1!D42,LEN(Sheet1!D42)-2))</f>
        <v>4124.3747003385897</v>
      </c>
      <c r="E33" s="1">
        <f>VALUE(LEFT(Sheet1!E42,LEN(Sheet1!E42)-2))</f>
        <v>152.70153130072299</v>
      </c>
      <c r="F33" s="1">
        <v>0.107066357108624</v>
      </c>
      <c r="G33" s="1">
        <f>VALUE(LEFT(Sheet1!G42,LEN(Sheet1!G42)-2))</f>
        <v>81.897070409233393</v>
      </c>
      <c r="H33" s="1">
        <f>2*PI()*150000*Ipt*Ipt*D33*(10^-9)</f>
        <v>9993.3203198208957</v>
      </c>
      <c r="I33" s="1">
        <f>2*PI()*150000*Ist*Ist*E33*(10^-9)</f>
        <v>9249.8586239630768</v>
      </c>
      <c r="J33" s="2">
        <f>F33*SQRT(H33*I33)</f>
        <v>1029.3794117592636</v>
      </c>
      <c r="K33">
        <f>2*PI()*150000*G33*Ipt*(10^-9)</f>
        <v>3.9136301163775586</v>
      </c>
      <c r="N33">
        <f>D33*$D$1^2*10^-3</f>
        <v>37.119372303047307</v>
      </c>
      <c r="O33">
        <f>E33*$D$2^2*10^-3</f>
        <v>3.817538282518075</v>
      </c>
      <c r="P33">
        <f>G33*$D$1*$D$2*10^-3</f>
        <v>1.228456056138501</v>
      </c>
      <c r="Q33">
        <f>P33/SQRT(N33*O33)</f>
        <v>0.10319712859331616</v>
      </c>
      <c r="S33" s="4">
        <f>w*P33*10^-6*$G$1</f>
        <v>8.6834441727508604</v>
      </c>
      <c r="T33" s="4">
        <f>P33*$G$1/O33</f>
        <v>2.4134454559972403</v>
      </c>
      <c r="U33" s="4">
        <f>S33*T33</f>
        <v>20.95701888113128</v>
      </c>
      <c r="V33" s="5">
        <f>U33*$N$1</f>
        <v>104.78509440565639</v>
      </c>
      <c r="W33" s="4"/>
      <c r="X33" s="4">
        <f>w*N33*10^-6*$G$1</f>
        <v>262.38138149951516</v>
      </c>
      <c r="Y33" s="4">
        <f>X33*$G$1</f>
        <v>1967.8603612463637</v>
      </c>
      <c r="AA33" t="s">
        <v>41</v>
      </c>
    </row>
    <row r="34" spans="2:27" x14ac:dyDescent="0.25">
      <c r="B34">
        <f>VALUE(LEFT(Sheet1!B35,LEN(Sheet1!B35)-2))</f>
        <v>9</v>
      </c>
      <c r="C34">
        <f>VALUE(LEFT(Sheet1!C35,LEN(Sheet1!C35)-2))</f>
        <v>45</v>
      </c>
      <c r="D34" s="1">
        <f>VALUE(LEFT(Sheet1!D35,LEN(Sheet1!D35)-2))</f>
        <v>4117.1255898869804</v>
      </c>
      <c r="E34" s="1">
        <f>VALUE(LEFT(Sheet1!E35,LEN(Sheet1!E35)-2))</f>
        <v>151.93319772141101</v>
      </c>
      <c r="F34" s="1">
        <v>6.9134017351933294E-2</v>
      </c>
      <c r="G34" s="1">
        <f>VALUE(LEFT(Sheet1!G35,LEN(Sheet1!G35)-2))</f>
        <v>81.489944007226896</v>
      </c>
      <c r="H34" s="1">
        <f>2*PI()*150000*Ipt*Ipt*D34*(10^-9)</f>
        <v>9975.7557947619225</v>
      </c>
      <c r="I34" s="1">
        <f>2*PI()*150000*Ist*Ist*E34*(10^-9)</f>
        <v>9203.3170017269294</v>
      </c>
      <c r="J34" s="2">
        <f>F34*SQRT(H34*I34)</f>
        <v>662.42526704995589</v>
      </c>
      <c r="K34">
        <f>2*PI()*150000*G34*Ipt*(10^-9)</f>
        <v>3.89417469336788</v>
      </c>
      <c r="N34">
        <f>D34*$D$1^2*10^-3</f>
        <v>37.05413030898282</v>
      </c>
      <c r="O34">
        <f>E34*$D$2^2*10^-3</f>
        <v>3.798329943035275</v>
      </c>
      <c r="P34">
        <f>G34*$D$1*$D$2*10^-3</f>
        <v>1.2223491601084036</v>
      </c>
      <c r="Q34">
        <f>P34/SQRT(N34*O34)</f>
        <v>0.10303401476695871</v>
      </c>
      <c r="S34" s="4">
        <f>w*P34*10^-6*$G$1</f>
        <v>8.6402770684159815</v>
      </c>
      <c r="T34" s="4">
        <f>P34*$G$1/O34</f>
        <v>2.4135919833986592</v>
      </c>
      <c r="U34" s="4">
        <f>S34*T34</f>
        <v>20.854103466672083</v>
      </c>
      <c r="V34" s="5">
        <f>U34*$N$1</f>
        <v>104.27051733336042</v>
      </c>
      <c r="W34" s="4"/>
      <c r="X34" s="4">
        <f>w*N34*10^-6*$G$1</f>
        <v>261.9202130186834</v>
      </c>
      <c r="Y34" s="4">
        <f>X34*$G$1</f>
        <v>1964.4015976401256</v>
      </c>
    </row>
    <row r="35" spans="2:27" x14ac:dyDescent="0.25">
      <c r="B35">
        <f>VALUE(LEFT(Sheet1!B28,LEN(Sheet1!B28)-2))</f>
        <v>18</v>
      </c>
      <c r="C35">
        <f>VALUE(LEFT(Sheet1!C28,LEN(Sheet1!C28)-2))</f>
        <v>45</v>
      </c>
      <c r="D35" s="1">
        <f>VALUE(LEFT(Sheet1!D28,LEN(Sheet1!D28)-2))</f>
        <v>4117.9223000692</v>
      </c>
      <c r="E35" s="1">
        <f>VALUE(LEFT(Sheet1!E28,LEN(Sheet1!E28)-2))</f>
        <v>152.46878056142</v>
      </c>
      <c r="F35" s="1">
        <v>0.10055617183264701</v>
      </c>
      <c r="G35" s="1">
        <f>VALUE(LEFT(Sheet1!G28,LEN(Sheet1!G28)-2))</f>
        <v>81.862202555812303</v>
      </c>
      <c r="H35" s="1">
        <f>2*PI()*150000*Ipt*Ipt*D35*(10^-9)</f>
        <v>9977.6862158878994</v>
      </c>
      <c r="I35" s="1">
        <f>2*PI()*150000*Ist*Ist*E35*(10^-9)</f>
        <v>9235.7598037689568</v>
      </c>
      <c r="J35" s="2">
        <f>F35*SQRT(H35*I35)</f>
        <v>965.29480110454415</v>
      </c>
      <c r="K35">
        <f>2*PI()*150000*G35*Ipt*(10^-9)</f>
        <v>3.9119638799595724</v>
      </c>
      <c r="N35">
        <f>D35*$D$1^2*10^-3</f>
        <v>37.061300700622802</v>
      </c>
      <c r="O35">
        <f>E35*$D$2^2*10^-3</f>
        <v>3.8117195140355005</v>
      </c>
      <c r="P35">
        <f>G35*$D$1*$D$2*10^-3</f>
        <v>1.2279330383371847</v>
      </c>
      <c r="Q35">
        <f>P35/SQRT(N35*O35)</f>
        <v>0.1033127419814822</v>
      </c>
      <c r="S35" s="4">
        <f>w*P35*10^-6*$G$1</f>
        <v>8.679747177765659</v>
      </c>
      <c r="T35" s="4">
        <f>P35*$G$1/O35</f>
        <v>2.4161005954445769</v>
      </c>
      <c r="U35" s="4">
        <f>S35*T35</f>
        <v>20.971142324507994</v>
      </c>
      <c r="V35" s="5">
        <f>U35*$N$1</f>
        <v>104.85571162253997</v>
      </c>
      <c r="W35" s="4"/>
      <c r="X35" s="4">
        <f>w*N35*10^-6*$G$1</f>
        <v>261.97089753050739</v>
      </c>
      <c r="Y35" s="4">
        <f>X35*$G$1</f>
        <v>1964.7817314788053</v>
      </c>
    </row>
    <row r="36" spans="2:27" x14ac:dyDescent="0.25">
      <c r="B36">
        <f>VALUE(LEFT(Sheet1!B21,LEN(Sheet1!B21)-2))</f>
        <v>27</v>
      </c>
      <c r="C36">
        <f>VALUE(LEFT(Sheet1!C21,LEN(Sheet1!C21)-2))</f>
        <v>45</v>
      </c>
      <c r="D36" s="1">
        <f>VALUE(LEFT(Sheet1!D21,LEN(Sheet1!D21)-2))</f>
        <v>4117.7847385226496</v>
      </c>
      <c r="E36" s="1">
        <f>VALUE(LEFT(Sheet1!E21,LEN(Sheet1!E21)-2))</f>
        <v>151.85344152798001</v>
      </c>
      <c r="F36" s="1">
        <v>5.45183642243946E-2</v>
      </c>
      <c r="G36" s="1">
        <f>VALUE(LEFT(Sheet1!G21,LEN(Sheet1!G21)-2))</f>
        <v>81.446194710907406</v>
      </c>
      <c r="H36" s="1">
        <f>2*PI()*150000*Ipt*Ipt*D36*(10^-9)</f>
        <v>9977.3529055807012</v>
      </c>
      <c r="I36" s="1">
        <f>2*PI()*150000*Ist*Ist*E36*(10^-9)</f>
        <v>9198.485789444132</v>
      </c>
      <c r="J36" s="2">
        <f>F36*SQRT(H36*I36)</f>
        <v>522.28632455117508</v>
      </c>
      <c r="K36">
        <f>2*PI()*150000*G36*Ipt*(10^-9)</f>
        <v>3.8920840378317205</v>
      </c>
      <c r="N36">
        <f>D36*$D$1^2*10^-3</f>
        <v>37.060062646703848</v>
      </c>
      <c r="O36">
        <f>E36*$D$2^2*10^-3</f>
        <v>3.7963360381995006</v>
      </c>
      <c r="P36">
        <f>G36*$D$1*$D$2*10^-3</f>
        <v>1.2216929206636111</v>
      </c>
      <c r="Q36">
        <f>P36/SQRT(N36*O36)</f>
        <v>0.10299749417540038</v>
      </c>
      <c r="S36" s="4">
        <f>w*P36*10^-6*$G$1</f>
        <v>8.6356383851237819</v>
      </c>
      <c r="T36" s="4">
        <f>P36*$G$1/O36</f>
        <v>2.413563186393453</v>
      </c>
      <c r="U36" s="4">
        <f>S36*T36</f>
        <v>20.842658897340968</v>
      </c>
      <c r="V36" s="5">
        <f>U36*$N$1</f>
        <v>104.21329448670484</v>
      </c>
      <c r="W36" s="4"/>
      <c r="X36" s="4">
        <f>w*N36*10^-6*$G$1</f>
        <v>261.96214624304019</v>
      </c>
      <c r="Y36" s="4">
        <f>X36*$G$1</f>
        <v>1964.7160968228015</v>
      </c>
    </row>
    <row r="37" spans="2:27" x14ac:dyDescent="0.25">
      <c r="B37">
        <f>VALUE(LEFT(Sheet1!B14,LEN(Sheet1!B14)-2))</f>
        <v>36</v>
      </c>
      <c r="C37">
        <f>VALUE(LEFT(Sheet1!C14,LEN(Sheet1!C14)-2))</f>
        <v>45</v>
      </c>
      <c r="D37" s="1">
        <f>VALUE(LEFT(Sheet1!D14,LEN(Sheet1!D14)-2))</f>
        <v>4102.3118863878999</v>
      </c>
      <c r="E37" s="1">
        <f>VALUE(LEFT(Sheet1!E14,LEN(Sheet1!E14)-2))</f>
        <v>151.64308024761399</v>
      </c>
      <c r="F37" s="1">
        <v>9.0977471681649602E-2</v>
      </c>
      <c r="G37" s="1">
        <f>VALUE(LEFT(Sheet1!G14,LEN(Sheet1!G14)-2))</f>
        <v>81.263609119509795</v>
      </c>
      <c r="H37" s="1">
        <f>2*PI()*150000*Ipt*Ipt*D37*(10^-9)</f>
        <v>9939.8623333416945</v>
      </c>
      <c r="I37" s="1">
        <f>2*PI()*150000*Ist*Ist*E37*(10^-9)</f>
        <v>9185.7432053536722</v>
      </c>
      <c r="J37" s="2">
        <f>F37*SQRT(H37*I37)</f>
        <v>869.3230563189345</v>
      </c>
      <c r="K37">
        <f>2*PI()*150000*G37*Ipt*(10^-9)</f>
        <v>3.8833587871513284</v>
      </c>
      <c r="N37">
        <f>D37*$D$1^2*10^-3</f>
        <v>36.920806977491097</v>
      </c>
      <c r="O37">
        <f>E37*$D$2^2*10^-3</f>
        <v>3.79107700619035</v>
      </c>
      <c r="P37">
        <f>G37*$D$1*$D$2*10^-3</f>
        <v>1.2189541367926471</v>
      </c>
      <c r="Q37">
        <f>P37/SQRT(N37*O37)</f>
        <v>0.10303160616198277</v>
      </c>
      <c r="S37" s="4">
        <f>w*P37*10^-6*$G$1</f>
        <v>8.6162790627240025</v>
      </c>
      <c r="T37" s="4">
        <f>P37*$G$1/O37</f>
        <v>2.4114930957658909</v>
      </c>
      <c r="U37" s="4">
        <f>S37*T37</f>
        <v>20.778097470951135</v>
      </c>
      <c r="V37" s="5">
        <f>U37*$N$1</f>
        <v>103.89048735475568</v>
      </c>
      <c r="W37" s="4"/>
      <c r="X37" s="4">
        <f>w*N37*10^-6*$G$1</f>
        <v>260.97780592145881</v>
      </c>
      <c r="Y37" s="4">
        <f>X37*$G$1</f>
        <v>1957.3335444109412</v>
      </c>
    </row>
    <row r="38" spans="2:27" x14ac:dyDescent="0.25">
      <c r="B38">
        <f>VALUE(LEFT(Sheet1!B7,LEN(Sheet1!B7)-2))</f>
        <v>45</v>
      </c>
      <c r="C38">
        <f>VALUE(LEFT(Sheet1!C7,LEN(Sheet1!C7)-2))</f>
        <v>45</v>
      </c>
      <c r="D38" s="1">
        <f>VALUE(LEFT(Sheet1!D7,LEN(Sheet1!D7)-2))</f>
        <v>4092.0661999036802</v>
      </c>
      <c r="E38" s="1">
        <f>VALUE(LEFT(Sheet1!E7,LEN(Sheet1!E7)-2))</f>
        <v>152.19977875967501</v>
      </c>
      <c r="F38" s="1">
        <v>0.11168647169957301</v>
      </c>
      <c r="G38" s="1">
        <f>VALUE(LEFT(Sheet1!G7,LEN(Sheet1!G7)-2))</f>
        <v>81.501233515307604</v>
      </c>
      <c r="H38" s="1">
        <f>2*PI()*150000*Ipt*Ipt*D38*(10^-9)</f>
        <v>9915.0371333120129</v>
      </c>
      <c r="I38" s="1">
        <f>2*PI()*150000*Ist*Ist*E38*(10^-9)</f>
        <v>9219.4650841643979</v>
      </c>
      <c r="J38" s="2">
        <f>F38*SQRT(H38*I38)</f>
        <v>1067.8262820048046</v>
      </c>
      <c r="K38">
        <f>2*PI()*150000*G38*Ipt*(10^-9)</f>
        <v>3.8947141871324669</v>
      </c>
      <c r="N38">
        <f>D38*$D$1^2*10^-3</f>
        <v>36.828595799133126</v>
      </c>
      <c r="O38">
        <f>E38*$D$2^2*10^-3</f>
        <v>3.8049944689918753</v>
      </c>
      <c r="P38">
        <f>G38*$D$1*$D$2*10^-3</f>
        <v>1.2225185027296142</v>
      </c>
      <c r="Q38">
        <f>P38/SQRT(N38*O38)</f>
        <v>0.10327277472354718</v>
      </c>
      <c r="S38" s="4">
        <f>w*P38*10^-6*$G$1</f>
        <v>8.6414740808691342</v>
      </c>
      <c r="T38" s="4">
        <f>P38*$G$1/O38</f>
        <v>2.4096983176171034</v>
      </c>
      <c r="U38" s="4">
        <f>S38*T38</f>
        <v>20.823345554402156</v>
      </c>
      <c r="V38" s="5">
        <f>U38*$N$1</f>
        <v>104.11672777201078</v>
      </c>
      <c r="W38" s="4"/>
      <c r="X38" s="4">
        <f>w*N38*10^-6*$G$1</f>
        <v>260.32600351031516</v>
      </c>
      <c r="Y38" s="4">
        <f>X38*$G$1</f>
        <v>1952.4450263273636</v>
      </c>
    </row>
    <row r="39" spans="2:27" x14ac:dyDescent="0.25">
      <c r="B39">
        <f>VALUE(LEFT(Sheet1!B43,LEN(Sheet1!B43)-2))</f>
        <v>0</v>
      </c>
      <c r="C39">
        <f>VALUE(LEFT(Sheet1!C43,LEN(Sheet1!C43)-2))</f>
        <v>50</v>
      </c>
      <c r="D39" s="1">
        <f>VALUE(LEFT(Sheet1!D43,LEN(Sheet1!D43)-2))</f>
        <v>4091.42606658574</v>
      </c>
      <c r="E39" s="1">
        <f>VALUE(LEFT(Sheet1!E43,LEN(Sheet1!E43)-2))</f>
        <v>152.52921247007799</v>
      </c>
      <c r="F39" s="1">
        <v>0.105792929845914</v>
      </c>
      <c r="G39" s="1">
        <f>VALUE(LEFT(Sheet1!G43,LEN(Sheet1!G43)-2))</f>
        <v>72.083854113798097</v>
      </c>
      <c r="H39" s="1">
        <f>2*PI()*150000*Ipt*Ipt*D39*(10^-9)</f>
        <v>9913.4860964256113</v>
      </c>
      <c r="I39" s="1">
        <f>2*PI()*150000*Ist*Ist*E39*(10^-9)</f>
        <v>9239.420452137716</v>
      </c>
      <c r="J39" s="2">
        <f>F39*SQRT(H39*I39)</f>
        <v>1012.4934234683911</v>
      </c>
      <c r="K39">
        <f>2*PI()*150000*G39*Ipt*(10^-9)</f>
        <v>3.4446841743501544</v>
      </c>
      <c r="N39">
        <f>D39*$D$1^2*10^-3</f>
        <v>36.822834599271665</v>
      </c>
      <c r="O39">
        <f>E39*$D$2^2*10^-3</f>
        <v>3.8132303117519499</v>
      </c>
      <c r="P39">
        <f>G39*$D$1*$D$2*10^-3</f>
        <v>1.0812578117069713</v>
      </c>
      <c r="Q39">
        <f>P39/SQRT(N39*O39)</f>
        <v>9.124816324674935E-2</v>
      </c>
      <c r="S39" s="4">
        <f>w*P39*10^-6*$G$1</f>
        <v>7.6429610952641927</v>
      </c>
      <c r="T39" s="4">
        <f>P39*$G$1/O39</f>
        <v>2.1266571711679507</v>
      </c>
      <c r="U39" s="4">
        <f>S39*T39</f>
        <v>16.25395802220125</v>
      </c>
      <c r="V39" s="5">
        <f>U39*$N$1</f>
        <v>81.269790111006245</v>
      </c>
      <c r="W39" s="4"/>
      <c r="X39" s="4">
        <f>w*N39*10^-6*$G$1</f>
        <v>260.2852799882038</v>
      </c>
      <c r="Y39" s="4">
        <f>X39*$G$1</f>
        <v>1952.1395999115284</v>
      </c>
    </row>
    <row r="40" spans="2:27" x14ac:dyDescent="0.25">
      <c r="B40">
        <f>VALUE(LEFT(Sheet1!B36,LEN(Sheet1!B36)-2))</f>
        <v>9</v>
      </c>
      <c r="C40">
        <f>VALUE(LEFT(Sheet1!C36,LEN(Sheet1!C36)-2))</f>
        <v>50</v>
      </c>
      <c r="D40" s="1">
        <f>VALUE(LEFT(Sheet1!D36,LEN(Sheet1!D36)-2))</f>
        <v>4074.7965807565402</v>
      </c>
      <c r="E40" s="1">
        <f>VALUE(LEFT(Sheet1!E36,LEN(Sheet1!E36)-2))</f>
        <v>151.22864681442999</v>
      </c>
      <c r="F40" s="1">
        <v>6.3850376892819902E-2</v>
      </c>
      <c r="G40" s="1">
        <f>VALUE(LEFT(Sheet1!G36,LEN(Sheet1!G36)-2))</f>
        <v>71.537674475284007</v>
      </c>
      <c r="H40" s="1">
        <f>2*PI()*150000*Ipt*Ipt*D40*(10^-9)</f>
        <v>9873.1930118444561</v>
      </c>
      <c r="I40" s="1">
        <f>2*PI()*150000*Ist*Ist*E40*(10^-9)</f>
        <v>9160.6389995651516</v>
      </c>
      <c r="J40" s="2">
        <f>F40*SQRT(H40*I40)</f>
        <v>607.23271750385322</v>
      </c>
      <c r="K40">
        <f>2*PI()*150000*G40*Ipt*(10^-9)</f>
        <v>3.418583789176914</v>
      </c>
      <c r="N40">
        <f>D40*$D$1^2*10^-3</f>
        <v>36.673169226808859</v>
      </c>
      <c r="O40">
        <f>E40*$D$2^2*10^-3</f>
        <v>3.7807161703607499</v>
      </c>
      <c r="P40">
        <f>G40*$D$1*$D$2*10^-3</f>
        <v>1.0730651171292602</v>
      </c>
      <c r="Q40">
        <f>P40/SQRT(N40*O40)</f>
        <v>9.1130723567221628E-2</v>
      </c>
      <c r="S40" s="4">
        <f>w*P40*10^-6*$G$1</f>
        <v>7.5850503497926978</v>
      </c>
      <c r="T40" s="4">
        <f>P40*$G$1/O40</f>
        <v>2.1286941457183031</v>
      </c>
      <c r="U40" s="4">
        <f>S40*T40</f>
        <v>16.146252274582281</v>
      </c>
      <c r="V40" s="5">
        <f>U40*$N$1</f>
        <v>80.731261372911405</v>
      </c>
      <c r="W40" s="4"/>
      <c r="X40" s="4">
        <f>w*N40*10^-6*$G$1</f>
        <v>259.22735781029547</v>
      </c>
      <c r="Y40" s="4">
        <f>X40*$G$1</f>
        <v>1944.2051835772161</v>
      </c>
    </row>
    <row r="41" spans="2:27" x14ac:dyDescent="0.25">
      <c r="B41">
        <f>VALUE(LEFT(Sheet1!B29,LEN(Sheet1!B29)-2))</f>
        <v>18</v>
      </c>
      <c r="C41">
        <f>VALUE(LEFT(Sheet1!C29,LEN(Sheet1!C29)-2))</f>
        <v>50</v>
      </c>
      <c r="D41" s="1">
        <f>VALUE(LEFT(Sheet1!D29,LEN(Sheet1!D29)-2))</f>
        <v>4085.51629224932</v>
      </c>
      <c r="E41" s="1">
        <f>VALUE(LEFT(Sheet1!E29,LEN(Sheet1!E29)-2))</f>
        <v>152.18887003468501</v>
      </c>
      <c r="F41" s="1">
        <v>9.7219992101955297E-2</v>
      </c>
      <c r="G41" s="1">
        <f>VALUE(LEFT(Sheet1!G29,LEN(Sheet1!G29)-2))</f>
        <v>71.948313410054197</v>
      </c>
      <c r="H41" s="1">
        <f>2*PI()*150000*Ipt*Ipt*D41*(10^-9)</f>
        <v>9899.166769920952</v>
      </c>
      <c r="I41" s="1">
        <f>2*PI()*150000*Ist*Ist*E41*(10^-9)</f>
        <v>9218.8042907652343</v>
      </c>
      <c r="J41" s="2">
        <f>F41*SQRT(H41*I41)</f>
        <v>928.73582753519759</v>
      </c>
      <c r="K41">
        <f>2*PI()*150000*G41*Ipt*(10^-9)</f>
        <v>3.4382070662250834</v>
      </c>
      <c r="N41">
        <f>D41*$D$1^2*10^-3</f>
        <v>36.769646630243876</v>
      </c>
      <c r="O41">
        <f>E41*$D$2^2*10^-3</f>
        <v>3.8047217508671252</v>
      </c>
      <c r="P41">
        <f>G41*$D$1*$D$2*10^-3</f>
        <v>1.0792247011508129</v>
      </c>
      <c r="Q41">
        <f>P41/SQRT(N41*O41)</f>
        <v>9.1244290425295388E-2</v>
      </c>
      <c r="S41" s="4">
        <f>w*P41*10^-6*$G$1</f>
        <v>7.6285898835930759</v>
      </c>
      <c r="T41" s="4">
        <f>P41*$G$1/O41</f>
        <v>2.1274053107264335</v>
      </c>
      <c r="U41" s="4">
        <f>S41*T41</f>
        <v>16.229102631709853</v>
      </c>
      <c r="V41" s="5">
        <f>U41*$N$1</f>
        <v>81.145513158549264</v>
      </c>
      <c r="W41" s="4"/>
      <c r="X41" s="4">
        <f>w*N41*10^-6*$G$1</f>
        <v>259.90931638950042</v>
      </c>
      <c r="Y41" s="4">
        <f>X41*$G$1</f>
        <v>1949.3198729212531</v>
      </c>
    </row>
    <row r="42" spans="2:27" x14ac:dyDescent="0.25">
      <c r="B42">
        <f>VALUE(LEFT(Sheet1!B22,LEN(Sheet1!B22)-2))</f>
        <v>27</v>
      </c>
      <c r="C42">
        <f>VALUE(LEFT(Sheet1!C22,LEN(Sheet1!C22)-2))</f>
        <v>50</v>
      </c>
      <c r="D42" s="1">
        <f>VALUE(LEFT(Sheet1!D22,LEN(Sheet1!D22)-2))</f>
        <v>4089.3707718565302</v>
      </c>
      <c r="E42" s="1">
        <f>VALUE(LEFT(Sheet1!E22,LEN(Sheet1!E22)-2))</f>
        <v>152.51609094450399</v>
      </c>
      <c r="F42" s="1">
        <v>0.110474225282778</v>
      </c>
      <c r="G42" s="1">
        <f>VALUE(LEFT(Sheet1!G22,LEN(Sheet1!G22)-2))</f>
        <v>71.698868319815801</v>
      </c>
      <c r="H42" s="1">
        <f>2*PI()*150000*Ipt*Ipt*D42*(10^-9)</f>
        <v>9908.506137020142</v>
      </c>
      <c r="I42" s="1">
        <f>2*PI()*150000*Ist*Ist*E42*(10^-9)</f>
        <v>9238.6256188740517</v>
      </c>
      <c r="J42" s="2">
        <f>F42*SQRT(H42*I42)</f>
        <v>1056.9847957341135</v>
      </c>
      <c r="K42">
        <f>2*PI()*150000*G42*Ipt*(10^-9)</f>
        <v>3.4262867885807027</v>
      </c>
      <c r="N42">
        <f>D42*$D$1^2*10^-3</f>
        <v>36.804336946708773</v>
      </c>
      <c r="O42">
        <f>E42*$D$2^2*10^-3</f>
        <v>3.8129022736125999</v>
      </c>
      <c r="P42">
        <f>G42*$D$1*$D$2*10^-3</f>
        <v>1.0754830247972371</v>
      </c>
      <c r="Q42">
        <f>P42/SQRT(N42*O42)</f>
        <v>9.0787534835649164E-2</v>
      </c>
      <c r="S42" s="4">
        <f>w*P42*10^-6*$G$1</f>
        <v>7.6021415319679413</v>
      </c>
      <c r="T42" s="4">
        <f>P42*$G$1/O42</f>
        <v>2.1154810973785834</v>
      </c>
      <c r="U42" s="4">
        <f>S42*T42</f>
        <v>16.082186710474847</v>
      </c>
      <c r="V42" s="5">
        <f>U42*$N$1</f>
        <v>80.410933552374232</v>
      </c>
      <c r="W42" s="4"/>
      <c r="X42" s="4">
        <f>w*N42*10^-6*$G$1</f>
        <v>260.15452778705321</v>
      </c>
      <c r="Y42" s="4">
        <f>X42*$G$1</f>
        <v>1951.1589584028991</v>
      </c>
    </row>
    <row r="43" spans="2:27" x14ac:dyDescent="0.25">
      <c r="B43">
        <f>VALUE(LEFT(Sheet1!B15,LEN(Sheet1!B15)-2))</f>
        <v>36</v>
      </c>
      <c r="C43">
        <f>VALUE(LEFT(Sheet1!C15,LEN(Sheet1!C15)-2))</f>
        <v>50</v>
      </c>
      <c r="D43" s="1">
        <f>VALUE(LEFT(Sheet1!D15,LEN(Sheet1!D15)-2))</f>
        <v>4074.3777738137901</v>
      </c>
      <c r="E43" s="1">
        <f>VALUE(LEFT(Sheet1!E15,LEN(Sheet1!E15)-2))</f>
        <v>151.91027278398099</v>
      </c>
      <c r="F43" s="1">
        <v>8.6355439693960104E-2</v>
      </c>
      <c r="G43" s="1">
        <f>VALUE(LEFT(Sheet1!G15,LEN(Sheet1!G15)-2))</f>
        <v>71.640620522803104</v>
      </c>
      <c r="H43" s="1">
        <f>2*PI()*150000*Ipt*Ipt*D43*(10^-9)</f>
        <v>9872.1782466412078</v>
      </c>
      <c r="I43" s="1">
        <f>2*PI()*150000*Ist*Ist*E43*(10^-9)</f>
        <v>9201.9283291420215</v>
      </c>
      <c r="J43" s="2">
        <f>F43*SQRT(H43*I43)</f>
        <v>823.06781037248265</v>
      </c>
      <c r="K43">
        <f>2*PI()*150000*G43*Ipt*(10^-9)</f>
        <v>3.4235032905695717</v>
      </c>
      <c r="N43">
        <f>D43*$D$1^2*10^-3</f>
        <v>36.669399964324114</v>
      </c>
      <c r="O43">
        <f>E43*$D$2^2*10^-3</f>
        <v>3.7977568195995248</v>
      </c>
      <c r="P43">
        <f>G43*$D$1*$D$2*10^-3</f>
        <v>1.0746093078420467</v>
      </c>
      <c r="Q43">
        <f>P43/SQRT(N43*O43)</f>
        <v>9.1061567130414856E-2</v>
      </c>
      <c r="S43" s="4">
        <f>w*P43*10^-6*$G$1</f>
        <v>7.5959655907405192</v>
      </c>
      <c r="T43" s="4">
        <f>P43*$G$1/O43</f>
        <v>2.1221921759764584</v>
      </c>
      <c r="U43" s="4">
        <f>S43*T43</f>
        <v>16.120098745655927</v>
      </c>
      <c r="V43" s="5">
        <f>U43*$N$1</f>
        <v>80.600493728279631</v>
      </c>
      <c r="W43" s="4"/>
      <c r="X43" s="4">
        <f>w*N43*10^-6*$G$1</f>
        <v>259.20071446379956</v>
      </c>
      <c r="Y43" s="4">
        <f>X43*$G$1</f>
        <v>1944.0053584784966</v>
      </c>
    </row>
    <row r="44" spans="2:27" x14ac:dyDescent="0.25">
      <c r="B44">
        <f>VALUE(LEFT(Sheet1!B8,LEN(Sheet1!B8)-2))</f>
        <v>45</v>
      </c>
      <c r="C44">
        <f>VALUE(LEFT(Sheet1!C8,LEN(Sheet1!C8)-2))</f>
        <v>50</v>
      </c>
      <c r="D44" s="1">
        <f>VALUE(LEFT(Sheet1!D8,LEN(Sheet1!D8)-2))</f>
        <v>4053.4617953041602</v>
      </c>
      <c r="E44" s="1">
        <f>VALUE(LEFT(Sheet1!E8,LEN(Sheet1!E8)-2))</f>
        <v>151.56906706569001</v>
      </c>
      <c r="F44" s="1">
        <v>0.110163084299018</v>
      </c>
      <c r="G44" s="1">
        <f>VALUE(LEFT(Sheet1!G8,LEN(Sheet1!G8)-2))</f>
        <v>71.551237811054705</v>
      </c>
      <c r="H44" s="1">
        <f>2*PI()*150000*Ipt*Ipt*D44*(10^-9)</f>
        <v>9821.4990314302177</v>
      </c>
      <c r="I44" s="1">
        <f>2*PI()*150000*Ist*Ist*E44*(10^-9)</f>
        <v>9181.2598746151052</v>
      </c>
      <c r="J44" s="2">
        <f>F44*SQRT(H44*I44)</f>
        <v>1046.107018363741</v>
      </c>
      <c r="K44">
        <f>2*PI()*150000*G44*Ipt*(10^-9)</f>
        <v>3.4192319427565905</v>
      </c>
      <c r="N44">
        <f>D44*$D$1^2*10^-3</f>
        <v>36.481156157737445</v>
      </c>
      <c r="O44">
        <f>E44*$D$2^2*10^-3</f>
        <v>3.7892266766422504</v>
      </c>
      <c r="P44">
        <f>G44*$D$1*$D$2*10^-3</f>
        <v>1.0732685671658206</v>
      </c>
      <c r="Q44">
        <f>P44/SQRT(N44*O44)</f>
        <v>9.1284874020947981E-2</v>
      </c>
      <c r="S44" s="4">
        <f>w*P44*10^-6*$G$1</f>
        <v>7.5864884533582178</v>
      </c>
      <c r="T44" s="4">
        <f>P44*$G$1/O44</f>
        <v>2.1243158408450182</v>
      </c>
      <c r="U44" s="4">
        <f>S44*T44</f>
        <v>16.116097597856683</v>
      </c>
      <c r="V44" s="5">
        <f>U44*$N$1</f>
        <v>80.580487989283412</v>
      </c>
      <c r="W44" s="4"/>
      <c r="X44" s="4">
        <f>w*N44*10^-6*$G$1</f>
        <v>257.87009740412253</v>
      </c>
      <c r="Y44" s="4">
        <f>X44*$G$1</f>
        <v>1934.025730530919</v>
      </c>
    </row>
    <row r="45" spans="2:27" x14ac:dyDescent="0.25">
      <c r="F45" s="1"/>
      <c r="J45" s="2"/>
      <c r="S45" s="4"/>
      <c r="T45" s="4"/>
      <c r="U45" s="4"/>
      <c r="V45" s="5"/>
      <c r="W45" s="4"/>
      <c r="X45" s="4"/>
      <c r="Y45" s="4"/>
    </row>
    <row r="46" spans="2:27" x14ac:dyDescent="0.25">
      <c r="F46" s="1"/>
      <c r="J46" s="2"/>
      <c r="S46" s="4"/>
      <c r="T46" s="4"/>
      <c r="U46" s="4"/>
      <c r="V46" s="5"/>
      <c r="W46" s="4"/>
      <c r="X46" s="4"/>
      <c r="Y46" s="4"/>
    </row>
    <row r="47" spans="2:27" x14ac:dyDescent="0.25">
      <c r="F47" s="1"/>
      <c r="J47" s="2"/>
      <c r="S47" s="4"/>
      <c r="T47" s="4"/>
      <c r="U47" s="4"/>
      <c r="V47" s="5"/>
      <c r="W47" s="4"/>
      <c r="X47" s="4"/>
      <c r="Y47" s="4"/>
    </row>
    <row r="48" spans="2:27" x14ac:dyDescent="0.25">
      <c r="F48" s="1"/>
      <c r="J48" s="2"/>
      <c r="S48" s="4"/>
      <c r="T48" s="4"/>
      <c r="U48" s="4"/>
      <c r="V48" s="5"/>
      <c r="W48" s="4"/>
      <c r="X48" s="4"/>
      <c r="Y48" s="4"/>
    </row>
    <row r="49" spans="6:25" x14ac:dyDescent="0.25">
      <c r="F49" s="1"/>
      <c r="J49" s="2"/>
      <c r="S49" s="4"/>
      <c r="T49" s="4"/>
      <c r="U49" s="4"/>
      <c r="V49" s="5"/>
      <c r="W49" s="4"/>
      <c r="X49" s="4"/>
      <c r="Y49" s="4"/>
    </row>
    <row r="50" spans="6:25" x14ac:dyDescent="0.25">
      <c r="F50" s="1"/>
      <c r="J50" s="2"/>
      <c r="S50" s="4"/>
      <c r="T50" s="4"/>
      <c r="U50" s="4"/>
      <c r="V50" s="5"/>
      <c r="W50" s="4"/>
      <c r="X50" s="4"/>
      <c r="Y50" s="4"/>
    </row>
    <row r="51" spans="6:25" x14ac:dyDescent="0.25">
      <c r="F51" s="1"/>
      <c r="J51" s="2"/>
      <c r="S51" s="4"/>
      <c r="T51" s="4"/>
      <c r="U51" s="4"/>
      <c r="V51" s="5"/>
      <c r="W51" s="4"/>
      <c r="X51" s="4"/>
      <c r="Y51" s="4"/>
    </row>
    <row r="52" spans="6:25" x14ac:dyDescent="0.25">
      <c r="F52" s="1"/>
      <c r="J52" s="2"/>
      <c r="S52" s="4"/>
      <c r="T52" s="4"/>
      <c r="U52" s="4"/>
      <c r="V52" s="5"/>
      <c r="W52" s="4"/>
      <c r="X52" s="4"/>
      <c r="Y52" s="4"/>
    </row>
    <row r="53" spans="6:25" x14ac:dyDescent="0.25">
      <c r="F53" s="1"/>
      <c r="J53" s="2"/>
      <c r="S53" s="4"/>
      <c r="T53" s="4"/>
      <c r="U53" s="4"/>
      <c r="V53" s="5"/>
      <c r="W53" s="4"/>
      <c r="X53" s="4"/>
      <c r="Y53" s="4"/>
    </row>
    <row r="54" spans="6:25" x14ac:dyDescent="0.25">
      <c r="F54" s="1"/>
      <c r="J54" s="2"/>
      <c r="S54" s="4"/>
      <c r="T54" s="4"/>
      <c r="U54" s="4"/>
      <c r="V54" s="5"/>
      <c r="W54" s="4"/>
      <c r="X54" s="4"/>
      <c r="Y54" s="4"/>
    </row>
    <row r="55" spans="6:25" x14ac:dyDescent="0.25">
      <c r="F55" s="1"/>
      <c r="J55" s="2"/>
      <c r="S55" s="4"/>
      <c r="T55" s="4"/>
      <c r="U55" s="4"/>
      <c r="V55" s="5"/>
      <c r="W55" s="4"/>
      <c r="X55" s="4"/>
      <c r="Y55" s="4"/>
    </row>
    <row r="56" spans="6:25" x14ac:dyDescent="0.25">
      <c r="F56" s="1"/>
      <c r="J56" s="2"/>
      <c r="S56" s="4"/>
      <c r="T56" s="4"/>
      <c r="U56" s="4"/>
      <c r="V56" s="5"/>
      <c r="W56" s="4"/>
      <c r="X56" s="4"/>
      <c r="Y56" s="4"/>
    </row>
    <row r="57" spans="6:25" x14ac:dyDescent="0.25">
      <c r="F57" s="1"/>
      <c r="J57" s="2"/>
      <c r="S57" s="4"/>
      <c r="T57" s="4"/>
      <c r="U57" s="4"/>
      <c r="V57" s="5"/>
      <c r="W57" s="4"/>
      <c r="X57" s="4"/>
      <c r="Y57" s="4"/>
    </row>
    <row r="58" spans="6:25" x14ac:dyDescent="0.25">
      <c r="F58" s="1"/>
      <c r="J58" s="2"/>
      <c r="S58" s="4"/>
      <c r="T58" s="4"/>
      <c r="U58" s="4"/>
      <c r="V58" s="5"/>
      <c r="W58" s="4"/>
      <c r="X58" s="4"/>
      <c r="Y58" s="4"/>
    </row>
    <row r="59" spans="6:25" x14ac:dyDescent="0.25">
      <c r="F59" s="1"/>
      <c r="J59" s="2"/>
      <c r="S59" s="4"/>
      <c r="T59" s="4"/>
      <c r="U59" s="4"/>
      <c r="V59" s="5"/>
      <c r="W59" s="4"/>
      <c r="X59" s="4"/>
      <c r="Y59" s="4"/>
    </row>
    <row r="60" spans="6:25" x14ac:dyDescent="0.25">
      <c r="F60" s="1"/>
      <c r="J60" s="2"/>
      <c r="S60" s="4"/>
      <c r="T60" s="4"/>
      <c r="U60" s="4"/>
      <c r="V60" s="5"/>
      <c r="W60" s="4"/>
      <c r="X60" s="4"/>
      <c r="Y60" s="4"/>
    </row>
    <row r="61" spans="6:25" x14ac:dyDescent="0.25">
      <c r="F61" s="1"/>
      <c r="J61" s="2"/>
      <c r="S61" s="4"/>
      <c r="T61" s="4"/>
      <c r="U61" s="4"/>
      <c r="V61" s="5"/>
      <c r="W61" s="4"/>
      <c r="X61" s="4"/>
      <c r="Y61" s="4"/>
    </row>
    <row r="62" spans="6:25" x14ac:dyDescent="0.25">
      <c r="F62" s="1"/>
      <c r="J62" s="2"/>
      <c r="S62" s="4"/>
      <c r="T62" s="4"/>
      <c r="U62" s="4"/>
      <c r="V62" s="5"/>
      <c r="W62" s="4"/>
      <c r="X62" s="4"/>
      <c r="Y62" s="4"/>
    </row>
    <row r="63" spans="6:25" x14ac:dyDescent="0.25">
      <c r="F63" s="1"/>
      <c r="J63" s="2"/>
      <c r="S63" s="4"/>
      <c r="T63" s="4"/>
      <c r="U63" s="4"/>
      <c r="V63" s="5"/>
      <c r="W63" s="4"/>
      <c r="X63" s="4"/>
      <c r="Y63" s="4"/>
    </row>
    <row r="64" spans="6:25" x14ac:dyDescent="0.25">
      <c r="F64" s="1"/>
      <c r="J64" s="2"/>
      <c r="S64" s="4"/>
      <c r="T64" s="4"/>
      <c r="U64" s="4"/>
      <c r="V64" s="5"/>
      <c r="W64" s="4"/>
      <c r="X64" s="4"/>
      <c r="Y64" s="4"/>
    </row>
    <row r="65" spans="6:25" x14ac:dyDescent="0.25">
      <c r="F65" s="1"/>
      <c r="J65" s="2"/>
      <c r="S65" s="4"/>
      <c r="T65" s="4"/>
      <c r="U65" s="4"/>
      <c r="V65" s="5"/>
      <c r="W65" s="4"/>
      <c r="X65" s="4"/>
      <c r="Y65" s="4"/>
    </row>
    <row r="66" spans="6:25" x14ac:dyDescent="0.25">
      <c r="F66" s="1"/>
      <c r="J66" s="2"/>
      <c r="S66" s="4"/>
      <c r="T66" s="4"/>
      <c r="U66" s="4"/>
      <c r="V66" s="5"/>
      <c r="W66" s="4"/>
      <c r="X66" s="4"/>
      <c r="Y66" s="4"/>
    </row>
    <row r="67" spans="6:25" x14ac:dyDescent="0.25">
      <c r="F67" s="1"/>
      <c r="J67" s="2"/>
      <c r="S67" s="4"/>
      <c r="T67" s="4"/>
      <c r="U67" s="4"/>
      <c r="V67" s="5"/>
      <c r="W67" s="4"/>
      <c r="X67" s="4"/>
      <c r="Y67" s="4"/>
    </row>
    <row r="68" spans="6:25" x14ac:dyDescent="0.25">
      <c r="F68" s="1"/>
      <c r="J68" s="2"/>
      <c r="S68" s="4"/>
      <c r="T68" s="4"/>
      <c r="U68" s="4"/>
      <c r="V68" s="5"/>
      <c r="W68" s="4"/>
      <c r="X68" s="4"/>
      <c r="Y68" s="4"/>
    </row>
    <row r="69" spans="6:25" x14ac:dyDescent="0.25">
      <c r="F69" s="1"/>
      <c r="J69" s="2"/>
      <c r="S69" s="4"/>
      <c r="T69" s="4"/>
      <c r="U69" s="4"/>
      <c r="V69" s="5"/>
      <c r="W69" s="4"/>
      <c r="X69" s="4"/>
      <c r="Y69" s="4"/>
    </row>
    <row r="70" spans="6:25" x14ac:dyDescent="0.25">
      <c r="F70" s="1"/>
      <c r="J70" s="2"/>
      <c r="S70" s="4"/>
      <c r="T70" s="4"/>
      <c r="U70" s="4"/>
      <c r="V70" s="5"/>
      <c r="W70" s="4"/>
      <c r="X70" s="4"/>
      <c r="Y70" s="4"/>
    </row>
    <row r="71" spans="6:25" x14ac:dyDescent="0.25">
      <c r="F71" s="1"/>
      <c r="J71" s="2"/>
      <c r="S71" s="4"/>
      <c r="T71" s="4"/>
      <c r="U71" s="4"/>
      <c r="V71" s="5"/>
      <c r="W71" s="4"/>
      <c r="X71" s="4"/>
      <c r="Y71" s="4"/>
    </row>
    <row r="72" spans="6:25" x14ac:dyDescent="0.25">
      <c r="F72" s="1"/>
      <c r="J72" s="2"/>
      <c r="S72" s="4"/>
      <c r="T72" s="4"/>
      <c r="U72" s="4"/>
      <c r="V72" s="5"/>
      <c r="W72" s="4"/>
      <c r="X72" s="4"/>
      <c r="Y72" s="4"/>
    </row>
    <row r="73" spans="6:25" x14ac:dyDescent="0.25">
      <c r="F73" s="1"/>
      <c r="J73" s="2"/>
      <c r="S73" s="4"/>
      <c r="T73" s="4"/>
      <c r="U73" s="4"/>
      <c r="V73" s="5"/>
      <c r="W73" s="4"/>
      <c r="X73" s="4"/>
      <c r="Y73" s="4"/>
    </row>
    <row r="74" spans="6:25" x14ac:dyDescent="0.25">
      <c r="F74" s="1"/>
      <c r="J74" s="2"/>
      <c r="S74" s="4"/>
      <c r="T74" s="4"/>
      <c r="U74" s="4"/>
      <c r="V74" s="5"/>
      <c r="W74" s="4"/>
      <c r="X74" s="4"/>
      <c r="Y74" s="4"/>
    </row>
    <row r="75" spans="6:25" x14ac:dyDescent="0.25">
      <c r="F75" s="1"/>
      <c r="J75" s="2"/>
      <c r="S75" s="4"/>
      <c r="T75" s="4"/>
      <c r="U75" s="4"/>
      <c r="V75" s="5"/>
      <c r="W75" s="4"/>
      <c r="X75" s="4"/>
      <c r="Y75" s="4"/>
    </row>
    <row r="76" spans="6:25" x14ac:dyDescent="0.25">
      <c r="F76" s="1"/>
      <c r="J76" s="2"/>
      <c r="S76" s="4"/>
      <c r="T76" s="4"/>
      <c r="U76" s="4"/>
      <c r="V76" s="5"/>
      <c r="W76" s="4"/>
      <c r="X76" s="4"/>
      <c r="Y76" s="4"/>
    </row>
    <row r="77" spans="6:25" x14ac:dyDescent="0.25">
      <c r="F77" s="1"/>
      <c r="J77" s="2"/>
      <c r="S77" s="4"/>
      <c r="T77" s="4"/>
      <c r="U77" s="4"/>
      <c r="V77" s="5"/>
      <c r="W77" s="4"/>
      <c r="X77" s="4"/>
      <c r="Y77" s="4"/>
    </row>
    <row r="78" spans="6:25" x14ac:dyDescent="0.25">
      <c r="F78" s="1"/>
      <c r="J78" s="2"/>
      <c r="S78" s="4"/>
      <c r="T78" s="4"/>
      <c r="U78" s="4"/>
      <c r="V78" s="5"/>
      <c r="W78" s="4"/>
      <c r="X78" s="4"/>
      <c r="Y78" s="4"/>
    </row>
    <row r="79" spans="6:25" x14ac:dyDescent="0.25">
      <c r="F79" s="1"/>
      <c r="J79" s="2"/>
      <c r="S79" s="4"/>
      <c r="T79" s="4"/>
      <c r="U79" s="4"/>
      <c r="V79" s="5"/>
      <c r="W79" s="4"/>
      <c r="X79" s="4"/>
      <c r="Y79" s="4"/>
    </row>
    <row r="80" spans="6:25" x14ac:dyDescent="0.25">
      <c r="F80" s="1"/>
      <c r="J80" s="2"/>
      <c r="S80" s="4"/>
      <c r="T80" s="4"/>
      <c r="U80" s="4"/>
      <c r="V80" s="5"/>
      <c r="W80" s="4"/>
      <c r="X80" s="4"/>
      <c r="Y80" s="4"/>
    </row>
    <row r="81" spans="6:25" x14ac:dyDescent="0.25">
      <c r="F81" s="1"/>
      <c r="J81" s="2"/>
      <c r="S81" s="4"/>
      <c r="T81" s="4"/>
      <c r="U81" s="4"/>
      <c r="V81" s="5"/>
      <c r="W81" s="4"/>
      <c r="X81" s="4"/>
      <c r="Y81" s="4"/>
    </row>
    <row r="82" spans="6:25" x14ac:dyDescent="0.25">
      <c r="F82" s="1"/>
      <c r="J82" s="2"/>
      <c r="S82" s="4"/>
      <c r="T82" s="4"/>
      <c r="U82" s="4"/>
      <c r="V82" s="5"/>
      <c r="W82" s="4"/>
      <c r="X82" s="4"/>
      <c r="Y82" s="4"/>
    </row>
    <row r="83" spans="6:25" x14ac:dyDescent="0.25">
      <c r="F83" s="1"/>
      <c r="J83" s="2"/>
      <c r="S83" s="4"/>
      <c r="T83" s="4"/>
      <c r="U83" s="4"/>
      <c r="V83" s="5"/>
      <c r="W83" s="4"/>
      <c r="X83" s="4"/>
      <c r="Y83" s="4"/>
    </row>
    <row r="84" spans="6:25" x14ac:dyDescent="0.25">
      <c r="F84" s="1"/>
      <c r="J84" s="2"/>
      <c r="S84" s="4"/>
      <c r="T84" s="4"/>
      <c r="U84" s="4"/>
      <c r="V84" s="5"/>
      <c r="W84" s="4"/>
      <c r="X84" s="4"/>
      <c r="Y84" s="4"/>
    </row>
    <row r="85" spans="6:25" x14ac:dyDescent="0.25">
      <c r="F85" s="1"/>
      <c r="J85" s="2"/>
      <c r="S85" s="4"/>
      <c r="T85" s="4"/>
      <c r="U85" s="4"/>
      <c r="V85" s="5"/>
      <c r="W85" s="4"/>
      <c r="X85" s="4"/>
      <c r="Y85" s="4"/>
    </row>
    <row r="86" spans="6:25" x14ac:dyDescent="0.25">
      <c r="F86" s="1"/>
      <c r="J86" s="2"/>
      <c r="S86" s="4"/>
      <c r="T86" s="4"/>
      <c r="U86" s="4"/>
      <c r="V86" s="5"/>
      <c r="W86" s="4"/>
      <c r="X86" s="4"/>
      <c r="Y86" s="4"/>
    </row>
    <row r="87" spans="6:25" x14ac:dyDescent="0.25">
      <c r="F87" s="1"/>
      <c r="J87" s="2"/>
      <c r="S87" s="4"/>
      <c r="T87" s="4"/>
      <c r="U87" s="4"/>
      <c r="V87" s="5"/>
      <c r="W87" s="4"/>
      <c r="X87" s="4"/>
      <c r="Y87" s="4"/>
    </row>
    <row r="88" spans="6:25" x14ac:dyDescent="0.25">
      <c r="F88" s="1"/>
      <c r="J88" s="2"/>
      <c r="S88" s="4"/>
      <c r="T88" s="4"/>
      <c r="U88" s="4"/>
      <c r="V88" s="5"/>
      <c r="W88" s="4"/>
      <c r="X88" s="4"/>
      <c r="Y88" s="4"/>
    </row>
    <row r="89" spans="6:25" x14ac:dyDescent="0.25">
      <c r="F89" s="1"/>
      <c r="J89" s="2"/>
      <c r="S89" s="4"/>
      <c r="T89" s="4"/>
      <c r="U89" s="4"/>
      <c r="V89" s="5"/>
      <c r="W89" s="4"/>
      <c r="X89" s="4"/>
      <c r="Y89" s="4"/>
    </row>
    <row r="90" spans="6:25" x14ac:dyDescent="0.25">
      <c r="F90" s="1"/>
      <c r="J90" s="2"/>
      <c r="S90" s="4"/>
      <c r="T90" s="4"/>
      <c r="U90" s="4"/>
      <c r="V90" s="5"/>
      <c r="W90" s="4"/>
      <c r="X90" s="4"/>
      <c r="Y90" s="4"/>
    </row>
    <row r="91" spans="6:25" x14ac:dyDescent="0.25">
      <c r="F91" s="1"/>
      <c r="J91" s="2"/>
      <c r="S91" s="4"/>
      <c r="T91" s="4"/>
      <c r="U91" s="4"/>
      <c r="V91" s="5"/>
      <c r="W91" s="4"/>
      <c r="X91" s="4"/>
      <c r="Y91" s="4"/>
    </row>
    <row r="92" spans="6:25" x14ac:dyDescent="0.25">
      <c r="F92" s="1"/>
      <c r="J92" s="2"/>
      <c r="S92" s="4"/>
      <c r="T92" s="4"/>
      <c r="U92" s="4"/>
      <c r="V92" s="5"/>
      <c r="W92" s="4"/>
      <c r="X92" s="4"/>
      <c r="Y92" s="4"/>
    </row>
    <row r="93" spans="6:25" x14ac:dyDescent="0.25">
      <c r="F93" s="1"/>
      <c r="J93" s="2"/>
      <c r="S93" s="4"/>
      <c r="T93" s="4"/>
      <c r="U93" s="4"/>
      <c r="V93" s="5"/>
      <c r="W93" s="4"/>
      <c r="X93" s="4"/>
      <c r="Y93" s="4"/>
    </row>
    <row r="94" spans="6:25" x14ac:dyDescent="0.25">
      <c r="F94" s="1"/>
      <c r="J94" s="2"/>
      <c r="S94" s="4"/>
      <c r="T94" s="4"/>
      <c r="U94" s="4"/>
      <c r="V94" s="5"/>
      <c r="W94" s="4"/>
      <c r="X94" s="4"/>
      <c r="Y94" s="4"/>
    </row>
    <row r="95" spans="6:25" x14ac:dyDescent="0.25">
      <c r="F95" s="1"/>
      <c r="J95" s="2"/>
      <c r="S95" s="4"/>
      <c r="T95" s="4"/>
      <c r="U95" s="4"/>
      <c r="V95" s="5"/>
      <c r="W95" s="4"/>
      <c r="X95" s="4"/>
      <c r="Y95" s="4"/>
    </row>
    <row r="96" spans="6:25" x14ac:dyDescent="0.25">
      <c r="F96" s="1"/>
      <c r="J96" s="2"/>
      <c r="S96" s="4"/>
      <c r="T96" s="4"/>
      <c r="U96" s="4"/>
      <c r="V96" s="5"/>
      <c r="W96" s="4"/>
      <c r="X96" s="4"/>
      <c r="Y96" s="4"/>
    </row>
    <row r="97" spans="6:25" x14ac:dyDescent="0.25">
      <c r="F97" s="1"/>
      <c r="J97" s="2"/>
      <c r="S97" s="4"/>
      <c r="T97" s="4"/>
      <c r="U97" s="4"/>
      <c r="V97" s="5"/>
      <c r="W97" s="4"/>
      <c r="X97" s="4"/>
      <c r="Y97" s="4"/>
    </row>
    <row r="98" spans="6:25" x14ac:dyDescent="0.25">
      <c r="F98" s="1"/>
      <c r="J98" s="2"/>
      <c r="S98" s="4"/>
      <c r="T98" s="4"/>
      <c r="U98" s="4"/>
      <c r="V98" s="5"/>
      <c r="W98" s="4"/>
      <c r="X98" s="4"/>
      <c r="Y98" s="4"/>
    </row>
    <row r="99" spans="6:25" x14ac:dyDescent="0.25">
      <c r="F99" s="1"/>
      <c r="J99" s="2"/>
      <c r="S99" s="4"/>
      <c r="T99" s="4"/>
      <c r="U99" s="4"/>
      <c r="V99" s="5"/>
      <c r="W99" s="4"/>
      <c r="X99" s="4"/>
      <c r="Y99" s="4"/>
    </row>
    <row r="100" spans="6:25" x14ac:dyDescent="0.25">
      <c r="F100" s="1"/>
      <c r="J100" s="2"/>
      <c r="S100" s="4"/>
      <c r="T100" s="4"/>
      <c r="U100" s="4"/>
      <c r="V100" s="5"/>
      <c r="W100" s="4"/>
      <c r="X100" s="4"/>
      <c r="Y100" s="4"/>
    </row>
    <row r="101" spans="6:25" x14ac:dyDescent="0.25">
      <c r="F101" s="1"/>
      <c r="J101" s="2"/>
      <c r="S101" s="4"/>
      <c r="T101" s="4"/>
      <c r="U101" s="4"/>
      <c r="V101" s="5"/>
      <c r="W101" s="4"/>
      <c r="X101" s="4"/>
      <c r="Y101" s="4"/>
    </row>
    <row r="102" spans="6:25" x14ac:dyDescent="0.25">
      <c r="F102" s="1"/>
      <c r="J102" s="2"/>
      <c r="S102" s="4"/>
      <c r="T102" s="4"/>
      <c r="U102" s="4"/>
      <c r="V102" s="5"/>
      <c r="W102" s="4"/>
      <c r="X102" s="4"/>
      <c r="Y102" s="4"/>
    </row>
    <row r="103" spans="6:25" x14ac:dyDescent="0.25">
      <c r="F103" s="1"/>
      <c r="J103" s="2"/>
      <c r="S103" s="4"/>
      <c r="T103" s="4"/>
      <c r="U103" s="4"/>
      <c r="V103" s="5"/>
      <c r="W103" s="4"/>
      <c r="X103" s="4"/>
      <c r="Y103" s="4"/>
    </row>
    <row r="104" spans="6:25" x14ac:dyDescent="0.25">
      <c r="F104" s="1"/>
      <c r="J104" s="2"/>
      <c r="S104" s="4"/>
      <c r="T104" s="4"/>
      <c r="U104" s="4"/>
      <c r="V104" s="5"/>
      <c r="W104" s="4"/>
      <c r="X104" s="4"/>
      <c r="Y104" s="4"/>
    </row>
    <row r="105" spans="6:25" x14ac:dyDescent="0.25">
      <c r="F105" s="1"/>
      <c r="J105" s="2"/>
      <c r="S105" s="4"/>
      <c r="T105" s="4"/>
      <c r="U105" s="4"/>
      <c r="V105" s="5"/>
      <c r="W105" s="4"/>
      <c r="X105" s="4"/>
      <c r="Y105" s="4"/>
    </row>
    <row r="106" spans="6:25" x14ac:dyDescent="0.25">
      <c r="F106" s="1"/>
      <c r="J106" s="2"/>
      <c r="S106" s="4"/>
      <c r="T106" s="4"/>
      <c r="U106" s="4"/>
      <c r="V106" s="5"/>
      <c r="W106" s="4"/>
      <c r="X106" s="4"/>
      <c r="Y106" s="4"/>
    </row>
    <row r="107" spans="6:25" x14ac:dyDescent="0.25">
      <c r="F107" s="1"/>
      <c r="J107" s="2"/>
      <c r="S107" s="4"/>
      <c r="T107" s="4"/>
      <c r="U107" s="4"/>
      <c r="V107" s="5"/>
      <c r="W107" s="4"/>
      <c r="X107" s="4"/>
      <c r="Y107" s="4"/>
    </row>
    <row r="108" spans="6:25" x14ac:dyDescent="0.25">
      <c r="F108" s="1"/>
      <c r="J108" s="2"/>
      <c r="S108" s="4"/>
      <c r="T108" s="4"/>
      <c r="U108" s="4"/>
      <c r="V108" s="5"/>
      <c r="W108" s="4"/>
      <c r="X108" s="4"/>
      <c r="Y108" s="4"/>
    </row>
    <row r="109" spans="6:25" x14ac:dyDescent="0.25">
      <c r="F109" s="1"/>
      <c r="J109" s="2"/>
      <c r="S109" s="4"/>
      <c r="T109" s="4"/>
      <c r="U109" s="4"/>
      <c r="V109" s="5"/>
      <c r="W109" s="4"/>
      <c r="X109" s="4"/>
      <c r="Y109" s="4"/>
    </row>
    <row r="110" spans="6:25" x14ac:dyDescent="0.25">
      <c r="F110" s="1"/>
      <c r="J110" s="2"/>
      <c r="S110" s="4"/>
      <c r="T110" s="4"/>
      <c r="U110" s="4"/>
      <c r="V110" s="5"/>
      <c r="W110" s="4"/>
      <c r="X110" s="4"/>
      <c r="Y110" s="4"/>
    </row>
    <row r="111" spans="6:25" x14ac:dyDescent="0.25">
      <c r="F111" s="1"/>
      <c r="J111" s="2"/>
      <c r="S111" s="4"/>
      <c r="T111" s="4"/>
      <c r="U111" s="4"/>
      <c r="V111" s="5"/>
      <c r="W111" s="4"/>
      <c r="X111" s="4"/>
      <c r="Y111" s="4"/>
    </row>
    <row r="112" spans="6:25" x14ac:dyDescent="0.25">
      <c r="F112" s="1"/>
      <c r="J112" s="2"/>
      <c r="S112" s="4"/>
      <c r="T112" s="4"/>
      <c r="U112" s="4"/>
      <c r="V112" s="5"/>
      <c r="W112" s="4"/>
      <c r="X112" s="4"/>
      <c r="Y112" s="4"/>
    </row>
    <row r="113" spans="6:25" x14ac:dyDescent="0.25">
      <c r="F113" s="1"/>
      <c r="J113" s="2"/>
      <c r="S113" s="4"/>
      <c r="T113" s="4"/>
      <c r="U113" s="4"/>
      <c r="V113" s="5"/>
      <c r="W113" s="4"/>
      <c r="X113" s="4"/>
      <c r="Y113" s="4"/>
    </row>
    <row r="114" spans="6:25" x14ac:dyDescent="0.25">
      <c r="F114" s="1"/>
      <c r="J114" s="2"/>
      <c r="S114" s="4"/>
      <c r="T114" s="4"/>
      <c r="U114" s="4"/>
      <c r="V114" s="5"/>
      <c r="W114" s="4"/>
      <c r="X114" s="4"/>
      <c r="Y114" s="4"/>
    </row>
    <row r="115" spans="6:25" x14ac:dyDescent="0.25">
      <c r="F115" s="1"/>
      <c r="J115" s="2"/>
      <c r="S115" s="4"/>
      <c r="T115" s="4"/>
      <c r="U115" s="4"/>
      <c r="V115" s="5"/>
      <c r="W115" s="4"/>
      <c r="X115" s="4"/>
      <c r="Y115" s="4"/>
    </row>
    <row r="116" spans="6:25" x14ac:dyDescent="0.25">
      <c r="F116" s="1"/>
      <c r="J116" s="2"/>
      <c r="S116" s="4"/>
      <c r="T116" s="4"/>
      <c r="U116" s="4"/>
      <c r="V116" s="5"/>
      <c r="W116" s="4"/>
      <c r="X116" s="4"/>
      <c r="Y116" s="4"/>
    </row>
    <row r="117" spans="6:25" x14ac:dyDescent="0.25">
      <c r="F117" s="1"/>
      <c r="J117" s="2"/>
      <c r="S117" s="4"/>
      <c r="T117" s="4"/>
      <c r="U117" s="4"/>
      <c r="V117" s="5"/>
      <c r="W117" s="4"/>
      <c r="X117" s="4"/>
      <c r="Y117" s="4"/>
    </row>
    <row r="118" spans="6:25" x14ac:dyDescent="0.25">
      <c r="F118" s="1"/>
      <c r="J118" s="2"/>
      <c r="S118" s="4"/>
      <c r="T118" s="4"/>
      <c r="U118" s="4"/>
      <c r="V118" s="5"/>
      <c r="W118" s="4"/>
      <c r="X118" s="4"/>
      <c r="Y118" s="4"/>
    </row>
    <row r="119" spans="6:25" x14ac:dyDescent="0.25">
      <c r="F119" s="1"/>
      <c r="J119" s="2"/>
      <c r="S119" s="4"/>
      <c r="T119" s="4"/>
      <c r="U119" s="4"/>
      <c r="V119" s="5"/>
      <c r="W119" s="4"/>
      <c r="X119" s="4"/>
      <c r="Y119" s="4"/>
    </row>
    <row r="120" spans="6:25" x14ac:dyDescent="0.25">
      <c r="F120" s="1"/>
      <c r="J120" s="2"/>
      <c r="S120" s="4"/>
      <c r="T120" s="4"/>
      <c r="U120" s="4"/>
      <c r="V120" s="5"/>
      <c r="W120" s="4"/>
      <c r="X120" s="4"/>
      <c r="Y120" s="4"/>
    </row>
    <row r="121" spans="6:25" x14ac:dyDescent="0.25">
      <c r="F121" s="1"/>
      <c r="J121" s="2"/>
      <c r="S121" s="4"/>
      <c r="T121" s="4"/>
      <c r="U121" s="4"/>
      <c r="V121" s="5"/>
      <c r="W121" s="4"/>
      <c r="X121" s="4"/>
      <c r="Y121" s="4"/>
    </row>
    <row r="122" spans="6:25" x14ac:dyDescent="0.25">
      <c r="F122" s="1"/>
      <c r="J122" s="2"/>
      <c r="S122" s="4"/>
      <c r="T122" s="4"/>
      <c r="U122" s="4"/>
      <c r="V122" s="5"/>
      <c r="W122" s="4"/>
      <c r="X122" s="4"/>
      <c r="Y122" s="4"/>
    </row>
    <row r="123" spans="6:25" x14ac:dyDescent="0.25">
      <c r="F123" s="1"/>
      <c r="J123" s="2"/>
      <c r="S123" s="4"/>
      <c r="T123" s="4"/>
      <c r="U123" s="4"/>
      <c r="V123" s="5"/>
      <c r="W123" s="4"/>
      <c r="X123" s="4"/>
      <c r="Y123" s="4"/>
    </row>
    <row r="124" spans="6:25" x14ac:dyDescent="0.25">
      <c r="F124" s="1"/>
      <c r="J124" s="2"/>
      <c r="S124" s="4"/>
      <c r="T124" s="4"/>
      <c r="U124" s="4"/>
      <c r="V124" s="5"/>
      <c r="W124" s="4"/>
      <c r="X124" s="4"/>
      <c r="Y124" s="4"/>
    </row>
    <row r="125" spans="6:25" x14ac:dyDescent="0.25">
      <c r="F125" s="1"/>
      <c r="J125" s="2"/>
      <c r="S125" s="4"/>
      <c r="T125" s="4"/>
      <c r="U125" s="4"/>
      <c r="V125" s="5"/>
      <c r="W125" s="4"/>
      <c r="X125" s="4"/>
      <c r="Y125" s="4"/>
    </row>
    <row r="126" spans="6:25" x14ac:dyDescent="0.25">
      <c r="F126" s="1"/>
      <c r="J126" s="2"/>
      <c r="S126" s="4"/>
      <c r="T126" s="4"/>
      <c r="U126" s="4"/>
      <c r="V126" s="5"/>
      <c r="W126" s="4"/>
      <c r="X126" s="4"/>
      <c r="Y126" s="4"/>
    </row>
    <row r="127" spans="6:25" x14ac:dyDescent="0.25">
      <c r="F127" s="1"/>
      <c r="J127" s="2"/>
      <c r="S127" s="4"/>
      <c r="T127" s="4"/>
      <c r="U127" s="4"/>
      <c r="V127" s="5"/>
      <c r="W127" s="4"/>
      <c r="X127" s="4"/>
      <c r="Y127" s="4"/>
    </row>
    <row r="128" spans="6:25" x14ac:dyDescent="0.25">
      <c r="F128" s="1"/>
      <c r="J128" s="2"/>
      <c r="S128" s="4"/>
      <c r="T128" s="4"/>
      <c r="U128" s="4"/>
      <c r="V128" s="5"/>
      <c r="W128" s="4"/>
      <c r="X128" s="4"/>
      <c r="Y128" s="4"/>
    </row>
    <row r="129" spans="6:25" x14ac:dyDescent="0.25">
      <c r="F129" s="1"/>
      <c r="J129" s="2"/>
      <c r="S129" s="4"/>
      <c r="T129" s="4"/>
      <c r="U129" s="4"/>
      <c r="V129" s="5"/>
      <c r="W129" s="4"/>
      <c r="X129" s="4"/>
      <c r="Y129" s="4"/>
    </row>
    <row r="130" spans="6:25" x14ac:dyDescent="0.25">
      <c r="F130" s="1"/>
      <c r="J130" s="2"/>
      <c r="S130" s="4"/>
      <c r="T130" s="4"/>
      <c r="U130" s="4"/>
      <c r="V130" s="5"/>
      <c r="W130" s="4"/>
      <c r="X130" s="4"/>
      <c r="Y130" s="4"/>
    </row>
    <row r="131" spans="6:25" x14ac:dyDescent="0.25">
      <c r="F131" s="1"/>
      <c r="J131" s="2"/>
      <c r="S131" s="4"/>
      <c r="T131" s="4"/>
      <c r="U131" s="4"/>
      <c r="V131" s="5"/>
      <c r="W131" s="4"/>
      <c r="X131" s="4"/>
      <c r="Y131" s="4"/>
    </row>
    <row r="132" spans="6:25" x14ac:dyDescent="0.25">
      <c r="F132" s="1"/>
      <c r="J132" s="2"/>
      <c r="S132" s="4"/>
      <c r="T132" s="4"/>
      <c r="U132" s="4"/>
      <c r="V132" s="5"/>
      <c r="W132" s="4"/>
      <c r="X132" s="4"/>
      <c r="Y132" s="4"/>
    </row>
    <row r="133" spans="6:25" x14ac:dyDescent="0.25">
      <c r="F133" s="1"/>
      <c r="J133" s="2"/>
      <c r="S133" s="4"/>
      <c r="T133" s="4"/>
      <c r="U133" s="4"/>
      <c r="V133" s="5"/>
      <c r="W133" s="4"/>
      <c r="X133" s="4"/>
      <c r="Y133" s="4"/>
    </row>
    <row r="134" spans="6:25" x14ac:dyDescent="0.25">
      <c r="F134" s="1"/>
      <c r="J134" s="2"/>
      <c r="S134" s="4"/>
      <c r="T134" s="4"/>
      <c r="U134" s="4"/>
      <c r="V134" s="5"/>
      <c r="W134" s="4"/>
      <c r="X134" s="4"/>
      <c r="Y134" s="4"/>
    </row>
    <row r="135" spans="6:25" x14ac:dyDescent="0.25">
      <c r="F135" s="1"/>
      <c r="J135" s="2"/>
      <c r="S135" s="4"/>
      <c r="T135" s="4"/>
      <c r="U135" s="4"/>
      <c r="V135" s="5"/>
      <c r="W135" s="4"/>
      <c r="X135" s="4"/>
      <c r="Y135" s="4"/>
    </row>
    <row r="136" spans="6:25" x14ac:dyDescent="0.25">
      <c r="F136" s="1"/>
      <c r="J136" s="2"/>
      <c r="S136" s="4"/>
      <c r="T136" s="4"/>
      <c r="U136" s="4"/>
      <c r="V136" s="5"/>
      <c r="W136" s="4"/>
      <c r="X136" s="4"/>
      <c r="Y136" s="4"/>
    </row>
    <row r="137" spans="6:25" x14ac:dyDescent="0.25">
      <c r="F137" s="1"/>
      <c r="J137" s="2"/>
      <c r="S137" s="4"/>
      <c r="T137" s="4"/>
      <c r="U137" s="4"/>
      <c r="V137" s="5"/>
      <c r="W137" s="4"/>
      <c r="X137" s="4"/>
      <c r="Y137" s="4"/>
    </row>
    <row r="138" spans="6:25" x14ac:dyDescent="0.25">
      <c r="F138" s="1"/>
      <c r="J138" s="2"/>
      <c r="S138" s="4"/>
      <c r="T138" s="4"/>
      <c r="U138" s="4"/>
      <c r="V138" s="5"/>
      <c r="W138" s="4"/>
      <c r="X138" s="4"/>
      <c r="Y138" s="4"/>
    </row>
    <row r="139" spans="6:25" x14ac:dyDescent="0.25">
      <c r="F139" s="1"/>
      <c r="J139" s="2"/>
      <c r="S139" s="4"/>
      <c r="T139" s="4"/>
      <c r="U139" s="4"/>
      <c r="V139" s="5"/>
      <c r="W139" s="4"/>
      <c r="X139" s="4"/>
      <c r="Y139" s="4"/>
    </row>
    <row r="140" spans="6:25" x14ac:dyDescent="0.25">
      <c r="F140" s="1"/>
      <c r="J140" s="2"/>
      <c r="S140" s="4"/>
      <c r="T140" s="4"/>
      <c r="U140" s="4"/>
      <c r="V140" s="5"/>
      <c r="W140" s="4"/>
      <c r="X140" s="4"/>
      <c r="Y140" s="4"/>
    </row>
    <row r="141" spans="6:25" x14ac:dyDescent="0.25">
      <c r="F141" s="1"/>
      <c r="J141" s="2"/>
      <c r="S141" s="4"/>
      <c r="T141" s="4"/>
      <c r="U141" s="4"/>
      <c r="V141" s="5"/>
      <c r="W141" s="4"/>
      <c r="X141" s="4"/>
      <c r="Y141" s="4"/>
    </row>
    <row r="142" spans="6:25" x14ac:dyDescent="0.25">
      <c r="F142" s="1"/>
      <c r="J142" s="2"/>
      <c r="S142" s="4"/>
      <c r="T142" s="4"/>
      <c r="U142" s="4"/>
      <c r="V142" s="5"/>
      <c r="W142" s="4"/>
      <c r="X142" s="4"/>
      <c r="Y142" s="4"/>
    </row>
    <row r="143" spans="6:25" x14ac:dyDescent="0.25">
      <c r="F143" s="1"/>
      <c r="J143" s="2"/>
      <c r="S143" s="4"/>
      <c r="T143" s="4"/>
      <c r="U143" s="4"/>
      <c r="V143" s="5"/>
      <c r="W143" s="4"/>
      <c r="X143" s="4"/>
      <c r="Y143" s="4"/>
    </row>
    <row r="144" spans="6:25" x14ac:dyDescent="0.25">
      <c r="F144" s="1"/>
      <c r="J144" s="2"/>
      <c r="S144" s="4"/>
      <c r="T144" s="4"/>
      <c r="U144" s="4"/>
      <c r="V144" s="5"/>
      <c r="W144" s="4"/>
      <c r="X144" s="4"/>
      <c r="Y144" s="4"/>
    </row>
    <row r="145" spans="6:25" x14ac:dyDescent="0.25">
      <c r="F145" s="1"/>
      <c r="J145" s="2"/>
      <c r="S145" s="4"/>
      <c r="T145" s="4"/>
      <c r="U145" s="4"/>
      <c r="V145" s="5"/>
      <c r="W145" s="4"/>
      <c r="X145" s="4"/>
      <c r="Y145" s="4"/>
    </row>
    <row r="146" spans="6:25" x14ac:dyDescent="0.25">
      <c r="F146" s="1"/>
      <c r="J146" s="2"/>
      <c r="S146" s="4"/>
      <c r="T146" s="4"/>
      <c r="U146" s="4"/>
      <c r="V146" s="5"/>
      <c r="W146" s="4"/>
      <c r="X146" s="4"/>
      <c r="Y146" s="4"/>
    </row>
    <row r="147" spans="6:25" x14ac:dyDescent="0.25">
      <c r="F147" s="1"/>
      <c r="J147" s="2"/>
      <c r="S147" s="4"/>
      <c r="T147" s="4"/>
      <c r="U147" s="4"/>
      <c r="V147" s="5"/>
      <c r="W147" s="4"/>
      <c r="X147" s="4"/>
      <c r="Y147" s="4"/>
    </row>
    <row r="148" spans="6:25" x14ac:dyDescent="0.25">
      <c r="F148" s="1"/>
      <c r="J148" s="2"/>
      <c r="S148" s="4"/>
      <c r="T148" s="4"/>
      <c r="U148" s="4"/>
      <c r="V148" s="5"/>
      <c r="W148" s="4"/>
      <c r="X148" s="4"/>
      <c r="Y148" s="4"/>
    </row>
    <row r="149" spans="6:25" x14ac:dyDescent="0.25">
      <c r="F149" s="1"/>
      <c r="J149" s="2"/>
      <c r="S149" s="4"/>
      <c r="T149" s="4"/>
      <c r="U149" s="4"/>
      <c r="V149" s="5"/>
      <c r="W149" s="4"/>
      <c r="X149" s="4"/>
      <c r="Y149" s="4"/>
    </row>
    <row r="150" spans="6:25" x14ac:dyDescent="0.25">
      <c r="F150" s="1"/>
      <c r="J150" s="2"/>
      <c r="S150" s="4"/>
      <c r="T150" s="4"/>
      <c r="U150" s="4"/>
      <c r="V150" s="5"/>
      <c r="W150" s="4"/>
      <c r="X150" s="4"/>
      <c r="Y150" s="4"/>
    </row>
    <row r="151" spans="6:25" x14ac:dyDescent="0.25">
      <c r="F151" s="1"/>
      <c r="J151" s="2"/>
      <c r="S151" s="4"/>
      <c r="T151" s="4"/>
      <c r="U151" s="4"/>
      <c r="V151" s="5"/>
      <c r="W151" s="4"/>
      <c r="X151" s="4"/>
      <c r="Y151" s="4"/>
    </row>
    <row r="152" spans="6:25" x14ac:dyDescent="0.25">
      <c r="F152" s="1"/>
      <c r="J152" s="2"/>
      <c r="S152" s="4"/>
      <c r="T152" s="4"/>
      <c r="U152" s="4"/>
      <c r="V152" s="5"/>
      <c r="W152" s="4"/>
      <c r="X152" s="4"/>
      <c r="Y152" s="4"/>
    </row>
    <row r="153" spans="6:25" x14ac:dyDescent="0.25">
      <c r="F153" s="1"/>
      <c r="J153" s="2"/>
      <c r="S153" s="4"/>
      <c r="T153" s="4"/>
      <c r="U153" s="4"/>
      <c r="V153" s="5"/>
      <c r="W153" s="4"/>
      <c r="X153" s="4"/>
      <c r="Y153" s="4"/>
    </row>
    <row r="154" spans="6:25" x14ac:dyDescent="0.25">
      <c r="F154" s="1"/>
      <c r="J154" s="2"/>
      <c r="S154" s="4"/>
      <c r="T154" s="4"/>
      <c r="U154" s="4"/>
      <c r="V154" s="5"/>
      <c r="W154" s="4"/>
      <c r="X154" s="4"/>
      <c r="Y154" s="4"/>
    </row>
    <row r="155" spans="6:25" x14ac:dyDescent="0.25">
      <c r="F155" s="1"/>
      <c r="J155" s="2"/>
      <c r="S155" s="4"/>
      <c r="T155" s="4"/>
      <c r="U155" s="4"/>
      <c r="V155" s="5"/>
      <c r="W155" s="4"/>
      <c r="X155" s="4"/>
      <c r="Y155" s="4"/>
    </row>
    <row r="156" spans="6:25" x14ac:dyDescent="0.25">
      <c r="F156" s="1"/>
      <c r="J156" s="2"/>
      <c r="S156" s="4"/>
      <c r="T156" s="4"/>
      <c r="U156" s="4"/>
      <c r="V156" s="5"/>
      <c r="W156" s="4"/>
      <c r="X156" s="4"/>
      <c r="Y156" s="4"/>
    </row>
    <row r="157" spans="6:25" x14ac:dyDescent="0.25">
      <c r="F157" s="1"/>
      <c r="J157" s="2"/>
      <c r="S157" s="4"/>
      <c r="T157" s="4"/>
      <c r="U157" s="4"/>
      <c r="V157" s="5"/>
      <c r="W157" s="4"/>
      <c r="X157" s="4"/>
      <c r="Y157" s="4"/>
    </row>
    <row r="158" spans="6:25" x14ac:dyDescent="0.25">
      <c r="F158" s="1"/>
      <c r="J158" s="2"/>
      <c r="S158" s="4"/>
      <c r="T158" s="4"/>
      <c r="U158" s="4"/>
      <c r="V158" s="5"/>
      <c r="W158" s="4"/>
      <c r="X158" s="4"/>
      <c r="Y158" s="4"/>
    </row>
    <row r="159" spans="6:25" x14ac:dyDescent="0.25">
      <c r="F159" s="1"/>
      <c r="J159" s="2"/>
      <c r="S159" s="4"/>
      <c r="T159" s="4"/>
      <c r="U159" s="4"/>
      <c r="V159" s="5"/>
      <c r="W159" s="4"/>
      <c r="X159" s="4"/>
      <c r="Y159" s="4"/>
    </row>
    <row r="160" spans="6:25" x14ac:dyDescent="0.25">
      <c r="F160" s="1"/>
      <c r="J160" s="2"/>
      <c r="S160" s="4"/>
      <c r="T160" s="4"/>
      <c r="U160" s="4"/>
      <c r="V160" s="5"/>
      <c r="W160" s="4"/>
      <c r="X160" s="4"/>
      <c r="Y160" s="4"/>
    </row>
    <row r="161" spans="6:25" x14ac:dyDescent="0.25">
      <c r="F161" s="1"/>
      <c r="J161" s="2"/>
      <c r="S161" s="4"/>
      <c r="T161" s="4"/>
      <c r="U161" s="4"/>
      <c r="V161" s="5"/>
      <c r="W161" s="4"/>
      <c r="X161" s="4"/>
      <c r="Y161" s="4"/>
    </row>
    <row r="162" spans="6:25" x14ac:dyDescent="0.25">
      <c r="F162" s="1"/>
      <c r="J162" s="2"/>
      <c r="S162" s="4"/>
      <c r="T162" s="4"/>
      <c r="U162" s="4"/>
      <c r="V162" s="5"/>
      <c r="W162" s="4"/>
      <c r="X162" s="4"/>
      <c r="Y162" s="4"/>
    </row>
    <row r="163" spans="6:25" x14ac:dyDescent="0.25">
      <c r="F163" s="1"/>
      <c r="J163" s="2"/>
      <c r="S163" s="4"/>
      <c r="T163" s="4"/>
      <c r="U163" s="4"/>
      <c r="V163" s="5"/>
      <c r="W163" s="4"/>
      <c r="X163" s="4"/>
      <c r="Y163" s="4"/>
    </row>
    <row r="164" spans="6:25" x14ac:dyDescent="0.25">
      <c r="F164" s="1"/>
      <c r="J164" s="2"/>
      <c r="S164" s="4"/>
      <c r="T164" s="4"/>
      <c r="U164" s="4"/>
      <c r="V164" s="5"/>
      <c r="W164" s="4"/>
      <c r="X164" s="4"/>
      <c r="Y164" s="4"/>
    </row>
    <row r="165" spans="6:25" x14ac:dyDescent="0.25">
      <c r="F165" s="1"/>
      <c r="J165" s="2"/>
      <c r="S165" s="4"/>
      <c r="T165" s="4"/>
      <c r="U165" s="4"/>
      <c r="V165" s="5"/>
      <c r="W165" s="4"/>
      <c r="X165" s="4"/>
      <c r="Y165" s="4"/>
    </row>
    <row r="166" spans="6:25" x14ac:dyDescent="0.25">
      <c r="F166" s="1"/>
      <c r="J166" s="2"/>
      <c r="S166" s="4"/>
      <c r="T166" s="4"/>
      <c r="U166" s="4"/>
      <c r="V166" s="5"/>
      <c r="W166" s="4"/>
      <c r="X166" s="4"/>
      <c r="Y166" s="4"/>
    </row>
    <row r="167" spans="6:25" x14ac:dyDescent="0.25">
      <c r="F167" s="1"/>
      <c r="J167" s="2"/>
      <c r="S167" s="4"/>
      <c r="T167" s="4"/>
      <c r="U167" s="4"/>
      <c r="V167" s="5"/>
      <c r="W167" s="4"/>
      <c r="X167" s="4"/>
      <c r="Y167" s="4"/>
    </row>
    <row r="168" spans="6:25" x14ac:dyDescent="0.25">
      <c r="F168" s="1"/>
      <c r="J168" s="2"/>
      <c r="S168" s="4"/>
      <c r="T168" s="4"/>
      <c r="U168" s="4"/>
      <c r="V168" s="5"/>
      <c r="W168" s="4"/>
      <c r="X168" s="4"/>
      <c r="Y168" s="4"/>
    </row>
    <row r="169" spans="6:25" x14ac:dyDescent="0.25">
      <c r="F169" s="1"/>
      <c r="J169" s="2"/>
      <c r="S169" s="4"/>
      <c r="T169" s="4"/>
      <c r="U169" s="4"/>
      <c r="V169" s="5"/>
      <c r="W169" s="4"/>
      <c r="X169" s="4"/>
      <c r="Y169" s="4"/>
    </row>
    <row r="170" spans="6:25" x14ac:dyDescent="0.25">
      <c r="F170" s="1"/>
      <c r="J170" s="2"/>
      <c r="S170" s="4"/>
      <c r="T170" s="4"/>
      <c r="U170" s="4"/>
      <c r="V170" s="5"/>
      <c r="W170" s="4"/>
      <c r="X170" s="4"/>
      <c r="Y170" s="4"/>
    </row>
    <row r="171" spans="6:25" x14ac:dyDescent="0.25">
      <c r="F171" s="1"/>
      <c r="J171" s="2"/>
      <c r="S171" s="4"/>
      <c r="T171" s="4"/>
      <c r="U171" s="4"/>
      <c r="V171" s="5"/>
      <c r="W171" s="4"/>
      <c r="X171" s="4"/>
      <c r="Y171" s="4"/>
    </row>
    <row r="172" spans="6:25" x14ac:dyDescent="0.25">
      <c r="F172" s="1"/>
      <c r="J172" s="2"/>
      <c r="S172" s="4"/>
      <c r="T172" s="4"/>
      <c r="U172" s="4"/>
      <c r="V172" s="5"/>
      <c r="W172" s="4"/>
      <c r="X172" s="4"/>
      <c r="Y172" s="4"/>
    </row>
    <row r="173" spans="6:25" x14ac:dyDescent="0.25">
      <c r="F173" s="1"/>
      <c r="J173" s="2"/>
      <c r="S173" s="4"/>
      <c r="T173" s="4"/>
      <c r="U173" s="4"/>
      <c r="V173" s="5"/>
      <c r="W173" s="4"/>
      <c r="X173" s="4"/>
      <c r="Y173" s="4"/>
    </row>
    <row r="174" spans="6:25" x14ac:dyDescent="0.25">
      <c r="F174" s="1"/>
      <c r="J174" s="2"/>
      <c r="S174" s="4"/>
      <c r="T174" s="4"/>
      <c r="U174" s="4"/>
      <c r="V174" s="5"/>
      <c r="W174" s="4"/>
      <c r="X174" s="4"/>
      <c r="Y174" s="4"/>
    </row>
    <row r="175" spans="6:25" x14ac:dyDescent="0.25">
      <c r="F175" s="1"/>
      <c r="J175" s="2"/>
      <c r="S175" s="4"/>
      <c r="T175" s="4"/>
      <c r="U175" s="4"/>
      <c r="V175" s="5"/>
      <c r="W175" s="4"/>
      <c r="X175" s="4"/>
      <c r="Y175" s="4"/>
    </row>
    <row r="176" spans="6:25" x14ac:dyDescent="0.25">
      <c r="F176" s="1"/>
      <c r="J176" s="2"/>
      <c r="S176" s="4"/>
      <c r="T176" s="4"/>
      <c r="U176" s="4"/>
      <c r="V176" s="5"/>
      <c r="W176" s="4"/>
      <c r="X176" s="4"/>
      <c r="Y176" s="4"/>
    </row>
    <row r="177" spans="6:25" x14ac:dyDescent="0.25">
      <c r="F177" s="1"/>
      <c r="J177" s="2"/>
      <c r="S177" s="4"/>
      <c r="T177" s="4"/>
      <c r="U177" s="4"/>
      <c r="V177" s="5"/>
      <c r="W177" s="4"/>
      <c r="X177" s="4"/>
      <c r="Y177" s="4"/>
    </row>
    <row r="178" spans="6:25" x14ac:dyDescent="0.25">
      <c r="F178" s="1"/>
      <c r="J178" s="2"/>
      <c r="S178" s="4"/>
      <c r="T178" s="4"/>
      <c r="U178" s="4"/>
      <c r="V178" s="5"/>
      <c r="W178" s="4"/>
      <c r="X178" s="4"/>
      <c r="Y178" s="4"/>
    </row>
    <row r="179" spans="6:25" x14ac:dyDescent="0.25">
      <c r="F179" s="1"/>
      <c r="J179" s="2"/>
      <c r="S179" s="4"/>
      <c r="T179" s="4"/>
      <c r="U179" s="4"/>
      <c r="V179" s="5"/>
      <c r="W179" s="4"/>
      <c r="X179" s="4"/>
      <c r="Y179" s="4"/>
    </row>
    <row r="180" spans="6:25" x14ac:dyDescent="0.25">
      <c r="F180" s="1"/>
      <c r="J180" s="2"/>
      <c r="S180" s="4"/>
      <c r="T180" s="4"/>
      <c r="U180" s="4"/>
      <c r="V180" s="5"/>
      <c r="W180" s="4"/>
      <c r="X180" s="4"/>
      <c r="Y180" s="4"/>
    </row>
    <row r="181" spans="6:25" x14ac:dyDescent="0.25">
      <c r="F181" s="1"/>
      <c r="J181" s="2"/>
      <c r="S181" s="4"/>
      <c r="T181" s="4"/>
      <c r="U181" s="4"/>
      <c r="V181" s="5"/>
      <c r="W181" s="4"/>
      <c r="X181" s="4"/>
      <c r="Y181" s="4"/>
    </row>
    <row r="182" spans="6:25" x14ac:dyDescent="0.25">
      <c r="F182" s="1"/>
      <c r="J182" s="2"/>
      <c r="S182" s="4"/>
      <c r="T182" s="4"/>
      <c r="U182" s="4"/>
      <c r="V182" s="5"/>
      <c r="W182" s="4"/>
      <c r="X182" s="4"/>
      <c r="Y182" s="4"/>
    </row>
    <row r="183" spans="6:25" x14ac:dyDescent="0.25">
      <c r="F183" s="1"/>
      <c r="J183" s="2"/>
      <c r="S183" s="4"/>
      <c r="T183" s="4"/>
      <c r="U183" s="4"/>
      <c r="V183" s="5"/>
      <c r="W183" s="4"/>
      <c r="X183" s="4"/>
      <c r="Y183" s="4"/>
    </row>
    <row r="184" spans="6:25" x14ac:dyDescent="0.25">
      <c r="F184" s="1"/>
      <c r="J184" s="2"/>
      <c r="S184" s="4"/>
      <c r="T184" s="4"/>
      <c r="U184" s="4"/>
      <c r="V184" s="5"/>
      <c r="W184" s="4"/>
      <c r="X184" s="4"/>
      <c r="Y184" s="4"/>
    </row>
    <row r="185" spans="6:25" x14ac:dyDescent="0.25">
      <c r="F185" s="1"/>
      <c r="J185" s="2"/>
      <c r="S185" s="4"/>
      <c r="T185" s="4"/>
      <c r="U185" s="4"/>
      <c r="V185" s="5"/>
      <c r="W185" s="4"/>
      <c r="X185" s="4"/>
      <c r="Y185" s="4"/>
    </row>
    <row r="186" spans="6:25" x14ac:dyDescent="0.25">
      <c r="F186" s="1"/>
      <c r="J186" s="2"/>
      <c r="S186" s="4"/>
      <c r="T186" s="4"/>
      <c r="U186" s="4"/>
      <c r="V186" s="5"/>
      <c r="W186" s="4"/>
      <c r="X186" s="4"/>
      <c r="Y186" s="4"/>
    </row>
    <row r="187" spans="6:25" x14ac:dyDescent="0.25">
      <c r="F187" s="1"/>
      <c r="J187" s="2"/>
      <c r="S187" s="4"/>
      <c r="T187" s="4"/>
      <c r="U187" s="4"/>
      <c r="V187" s="5"/>
      <c r="W187" s="4"/>
      <c r="X187" s="4"/>
      <c r="Y187" s="4"/>
    </row>
    <row r="188" spans="6:25" x14ac:dyDescent="0.25">
      <c r="F188" s="1"/>
      <c r="J188" s="2"/>
      <c r="S188" s="4"/>
      <c r="T188" s="4"/>
      <c r="U188" s="4"/>
      <c r="V188" s="5"/>
      <c r="W188" s="4"/>
      <c r="X188" s="4"/>
      <c r="Y188" s="4"/>
    </row>
    <row r="189" spans="6:25" x14ac:dyDescent="0.25">
      <c r="F189" s="1"/>
      <c r="J189" s="2"/>
      <c r="S189" s="4"/>
      <c r="T189" s="4"/>
      <c r="U189" s="4"/>
      <c r="V189" s="5"/>
      <c r="W189" s="4"/>
      <c r="X189" s="4"/>
      <c r="Y189" s="4"/>
    </row>
    <row r="190" spans="6:25" x14ac:dyDescent="0.25">
      <c r="F190" s="1"/>
      <c r="J190" s="2"/>
      <c r="S190" s="4"/>
      <c r="T190" s="4"/>
      <c r="U190" s="4"/>
      <c r="V190" s="5"/>
      <c r="W190" s="4"/>
      <c r="X190" s="4"/>
      <c r="Y190" s="4"/>
    </row>
    <row r="191" spans="6:25" x14ac:dyDescent="0.25">
      <c r="F191" s="1"/>
      <c r="J191" s="2"/>
      <c r="S191" s="4"/>
      <c r="T191" s="4"/>
      <c r="U191" s="4"/>
      <c r="V191" s="5"/>
      <c r="W191" s="4"/>
      <c r="X191" s="4"/>
      <c r="Y191" s="4"/>
    </row>
    <row r="192" spans="6:25" x14ac:dyDescent="0.25">
      <c r="F192" s="1"/>
      <c r="J192" s="2"/>
      <c r="S192" s="4"/>
      <c r="T192" s="4"/>
      <c r="U192" s="4"/>
      <c r="V192" s="5"/>
      <c r="W192" s="4"/>
      <c r="X192" s="4"/>
      <c r="Y192" s="4"/>
    </row>
    <row r="193" spans="6:25" x14ac:dyDescent="0.25">
      <c r="F193" s="1"/>
      <c r="J193" s="2"/>
      <c r="S193" s="4"/>
      <c r="T193" s="4"/>
      <c r="U193" s="4"/>
      <c r="V193" s="5"/>
      <c r="W193" s="4"/>
      <c r="X193" s="4"/>
      <c r="Y193" s="4"/>
    </row>
    <row r="194" spans="6:25" x14ac:dyDescent="0.25">
      <c r="F194" s="1"/>
      <c r="J194" s="2"/>
      <c r="S194" s="4"/>
      <c r="T194" s="4"/>
      <c r="U194" s="4"/>
      <c r="V194" s="5"/>
      <c r="W194" s="4"/>
      <c r="X194" s="4"/>
      <c r="Y194" s="4"/>
    </row>
    <row r="195" spans="6:25" x14ac:dyDescent="0.25">
      <c r="F195" s="1"/>
      <c r="J195" s="2"/>
      <c r="S195" s="4"/>
      <c r="T195" s="4"/>
      <c r="U195" s="4"/>
      <c r="V195" s="5"/>
      <c r="W195" s="4"/>
      <c r="X195" s="4"/>
      <c r="Y195" s="4"/>
    </row>
    <row r="196" spans="6:25" x14ac:dyDescent="0.25">
      <c r="F196" s="1"/>
      <c r="J196" s="2"/>
      <c r="S196" s="4"/>
      <c r="T196" s="4"/>
      <c r="U196" s="4"/>
      <c r="V196" s="5"/>
      <c r="W196" s="4"/>
      <c r="X196" s="4"/>
      <c r="Y196" s="4"/>
    </row>
    <row r="197" spans="6:25" x14ac:dyDescent="0.25">
      <c r="F197" s="1"/>
      <c r="J197" s="2"/>
      <c r="S197" s="4"/>
      <c r="T197" s="4"/>
      <c r="U197" s="4"/>
      <c r="V197" s="5"/>
      <c r="W197" s="4"/>
      <c r="X197" s="4"/>
      <c r="Y197" s="4"/>
    </row>
    <row r="198" spans="6:25" x14ac:dyDescent="0.25">
      <c r="F198" s="1"/>
      <c r="J198" s="2"/>
      <c r="S198" s="4"/>
      <c r="T198" s="4"/>
      <c r="U198" s="4"/>
      <c r="V198" s="5"/>
      <c r="W198" s="4"/>
      <c r="X198" s="4"/>
      <c r="Y198" s="4"/>
    </row>
    <row r="199" spans="6:25" x14ac:dyDescent="0.25">
      <c r="F199" s="1"/>
      <c r="J199" s="2"/>
      <c r="S199" s="4"/>
      <c r="T199" s="4"/>
      <c r="U199" s="4"/>
      <c r="V199" s="5"/>
      <c r="W199" s="4"/>
      <c r="X199" s="4"/>
      <c r="Y199" s="4"/>
    </row>
    <row r="200" spans="6:25" x14ac:dyDescent="0.25">
      <c r="F200" s="1"/>
      <c r="J200" s="2"/>
      <c r="S200" s="4"/>
      <c r="T200" s="4"/>
      <c r="U200" s="4"/>
      <c r="V200" s="5"/>
      <c r="W200" s="4"/>
      <c r="X200" s="4"/>
      <c r="Y200" s="4"/>
    </row>
    <row r="201" spans="6:25" x14ac:dyDescent="0.25">
      <c r="F201" s="1"/>
      <c r="J201" s="2"/>
      <c r="S201" s="4"/>
      <c r="T201" s="4"/>
      <c r="U201" s="4"/>
      <c r="V201" s="5"/>
      <c r="W201" s="4"/>
      <c r="X201" s="4"/>
      <c r="Y201" s="4"/>
    </row>
    <row r="202" spans="6:25" x14ac:dyDescent="0.25">
      <c r="F202" s="1"/>
      <c r="J202" s="2"/>
      <c r="S202" s="4"/>
      <c r="T202" s="4"/>
      <c r="U202" s="4"/>
      <c r="V202" s="5"/>
      <c r="W202" s="4"/>
      <c r="X202" s="4"/>
      <c r="Y202" s="4"/>
    </row>
    <row r="203" spans="6:25" x14ac:dyDescent="0.25">
      <c r="F203" s="1"/>
      <c r="J203" s="2"/>
      <c r="S203" s="4"/>
      <c r="T203" s="4"/>
      <c r="U203" s="4"/>
      <c r="V203" s="5"/>
      <c r="W203" s="4"/>
      <c r="X203" s="4"/>
      <c r="Y203" s="4"/>
    </row>
    <row r="204" spans="6:25" x14ac:dyDescent="0.25">
      <c r="F204" s="1"/>
      <c r="J204" s="2"/>
      <c r="S204" s="4"/>
      <c r="T204" s="4"/>
      <c r="U204" s="4"/>
      <c r="V204" s="5"/>
      <c r="W204" s="4"/>
      <c r="X204" s="4"/>
      <c r="Y204" s="4"/>
    </row>
    <row r="205" spans="6:25" x14ac:dyDescent="0.25">
      <c r="F205" s="1"/>
      <c r="J205" s="2"/>
      <c r="S205" s="4"/>
      <c r="T205" s="4"/>
      <c r="U205" s="4"/>
      <c r="V205" s="5"/>
      <c r="W205" s="4"/>
      <c r="X205" s="4"/>
      <c r="Y205" s="4"/>
    </row>
    <row r="206" spans="6:25" x14ac:dyDescent="0.25">
      <c r="F206" s="1"/>
      <c r="J206" s="2"/>
      <c r="S206" s="4"/>
      <c r="T206" s="4"/>
      <c r="U206" s="4"/>
      <c r="V206" s="5"/>
      <c r="W206" s="4"/>
      <c r="X206" s="4"/>
      <c r="Y206" s="4"/>
    </row>
    <row r="207" spans="6:25" x14ac:dyDescent="0.25">
      <c r="F207" s="1"/>
      <c r="J207" s="2"/>
      <c r="S207" s="4"/>
      <c r="T207" s="4"/>
      <c r="U207" s="4"/>
      <c r="V207" s="5"/>
      <c r="W207" s="4"/>
      <c r="X207" s="4"/>
      <c r="Y207" s="4"/>
    </row>
    <row r="208" spans="6:25" x14ac:dyDescent="0.25">
      <c r="F208" s="1"/>
      <c r="J208" s="2"/>
      <c r="S208" s="4"/>
      <c r="T208" s="4"/>
      <c r="U208" s="4"/>
      <c r="V208" s="5"/>
      <c r="W208" s="4"/>
      <c r="X208" s="4"/>
      <c r="Y208" s="4"/>
    </row>
    <row r="209" spans="6:25" x14ac:dyDescent="0.25">
      <c r="F209" s="1"/>
      <c r="J209" s="2"/>
      <c r="S209" s="4"/>
      <c r="T209" s="4"/>
      <c r="U209" s="4"/>
      <c r="V209" s="5"/>
      <c r="W209" s="4"/>
      <c r="X209" s="4"/>
      <c r="Y209" s="4"/>
    </row>
    <row r="210" spans="6:25" x14ac:dyDescent="0.25">
      <c r="F210" s="1"/>
      <c r="J210" s="2"/>
      <c r="S210" s="4"/>
      <c r="T210" s="4"/>
      <c r="U210" s="4"/>
      <c r="V210" s="5"/>
      <c r="W210" s="4"/>
      <c r="X210" s="4"/>
      <c r="Y210" s="4"/>
    </row>
    <row r="211" spans="6:25" x14ac:dyDescent="0.25">
      <c r="F211" s="1"/>
      <c r="J211" s="2"/>
      <c r="S211" s="4"/>
      <c r="T211" s="4"/>
      <c r="U211" s="4"/>
      <c r="V211" s="5"/>
      <c r="W211" s="4"/>
      <c r="X211" s="4"/>
      <c r="Y211" s="4"/>
    </row>
    <row r="212" spans="6:25" x14ac:dyDescent="0.25">
      <c r="F212" s="1"/>
      <c r="J212" s="2"/>
      <c r="S212" s="4"/>
      <c r="T212" s="4"/>
      <c r="U212" s="4"/>
      <c r="V212" s="5"/>
      <c r="W212" s="4"/>
      <c r="X212" s="4"/>
      <c r="Y212" s="4"/>
    </row>
    <row r="213" spans="6:25" x14ac:dyDescent="0.25">
      <c r="F213" s="1"/>
      <c r="J213" s="2"/>
      <c r="S213" s="4"/>
      <c r="T213" s="4"/>
      <c r="U213" s="4"/>
      <c r="V213" s="5"/>
      <c r="W213" s="4"/>
      <c r="X213" s="4"/>
      <c r="Y213" s="4"/>
    </row>
    <row r="214" spans="6:25" x14ac:dyDescent="0.25">
      <c r="F214" s="1"/>
      <c r="J214" s="2"/>
      <c r="S214" s="4"/>
      <c r="T214" s="4"/>
      <c r="U214" s="4"/>
      <c r="V214" s="5"/>
      <c r="W214" s="4"/>
      <c r="X214" s="4"/>
      <c r="Y214" s="4"/>
    </row>
    <row r="215" spans="6:25" x14ac:dyDescent="0.25">
      <c r="F215" s="1"/>
      <c r="J215" s="2"/>
      <c r="S215" s="4"/>
      <c r="T215" s="4"/>
      <c r="U215" s="4"/>
      <c r="V215" s="5"/>
      <c r="W215" s="4"/>
      <c r="X215" s="4"/>
      <c r="Y215" s="4"/>
    </row>
    <row r="216" spans="6:25" x14ac:dyDescent="0.25">
      <c r="F216" s="1"/>
      <c r="J216" s="2"/>
      <c r="S216" s="4"/>
      <c r="T216" s="4"/>
      <c r="U216" s="4"/>
      <c r="V216" s="5"/>
      <c r="W216" s="4"/>
      <c r="X216" s="4"/>
      <c r="Y216" s="4"/>
    </row>
    <row r="217" spans="6:25" x14ac:dyDescent="0.25">
      <c r="F217" s="1"/>
      <c r="J217" s="2"/>
      <c r="S217" s="4"/>
      <c r="T217" s="4"/>
      <c r="U217" s="4"/>
      <c r="V217" s="5"/>
      <c r="W217" s="4"/>
      <c r="X217" s="4"/>
      <c r="Y217" s="4"/>
    </row>
    <row r="218" spans="6:25" x14ac:dyDescent="0.25">
      <c r="F218" s="1"/>
      <c r="J218" s="2"/>
      <c r="S218" s="4"/>
      <c r="T218" s="4"/>
      <c r="U218" s="4"/>
      <c r="V218" s="5"/>
      <c r="W218" s="4"/>
      <c r="X218" s="4"/>
      <c r="Y218" s="4"/>
    </row>
    <row r="219" spans="6:25" x14ac:dyDescent="0.25">
      <c r="F219" s="1"/>
      <c r="J219" s="2"/>
      <c r="S219" s="4"/>
      <c r="T219" s="4"/>
      <c r="U219" s="4"/>
      <c r="V219" s="5"/>
      <c r="W219" s="4"/>
      <c r="X219" s="4"/>
      <c r="Y219" s="4"/>
    </row>
    <row r="220" spans="6:25" x14ac:dyDescent="0.25">
      <c r="F220" s="1"/>
      <c r="J220" s="2"/>
      <c r="S220" s="4"/>
      <c r="T220" s="4"/>
      <c r="U220" s="4"/>
      <c r="V220" s="5"/>
      <c r="W220" s="4"/>
      <c r="X220" s="4"/>
      <c r="Y220" s="4"/>
    </row>
    <row r="221" spans="6:25" x14ac:dyDescent="0.25">
      <c r="F221" s="1"/>
      <c r="J221" s="2"/>
      <c r="S221" s="4"/>
      <c r="T221" s="4"/>
      <c r="U221" s="4"/>
      <c r="V221" s="5"/>
      <c r="W221" s="4"/>
      <c r="X221" s="4"/>
      <c r="Y221" s="4"/>
    </row>
    <row r="222" spans="6:25" x14ac:dyDescent="0.25">
      <c r="F222" s="1"/>
      <c r="J222" s="2"/>
      <c r="S222" s="4"/>
      <c r="T222" s="4"/>
      <c r="U222" s="4"/>
      <c r="V222" s="5"/>
      <c r="W222" s="4"/>
      <c r="X222" s="4"/>
      <c r="Y222" s="4"/>
    </row>
    <row r="223" spans="6:25" x14ac:dyDescent="0.25">
      <c r="F223" s="1"/>
      <c r="J223" s="2"/>
      <c r="S223" s="4"/>
      <c r="T223" s="4"/>
      <c r="U223" s="4"/>
      <c r="V223" s="5"/>
      <c r="W223" s="4"/>
      <c r="X223" s="4"/>
      <c r="Y223" s="4"/>
    </row>
    <row r="224" spans="6:25" x14ac:dyDescent="0.25">
      <c r="F224" s="1"/>
      <c r="J224" s="2"/>
      <c r="S224" s="4"/>
      <c r="T224" s="4"/>
      <c r="U224" s="4"/>
      <c r="V224" s="5"/>
      <c r="W224" s="4"/>
      <c r="X224" s="4"/>
      <c r="Y224" s="4"/>
    </row>
    <row r="225" spans="6:25" x14ac:dyDescent="0.25">
      <c r="F225" s="1"/>
      <c r="J225" s="2"/>
      <c r="S225" s="4"/>
      <c r="T225" s="4"/>
      <c r="U225" s="4"/>
      <c r="V225" s="5"/>
      <c r="W225" s="4"/>
      <c r="X225" s="4"/>
      <c r="Y225" s="4"/>
    </row>
    <row r="226" spans="6:25" x14ac:dyDescent="0.25">
      <c r="F226" s="1"/>
      <c r="J226" s="2"/>
      <c r="S226" s="4"/>
      <c r="T226" s="4"/>
      <c r="U226" s="4"/>
      <c r="V226" s="5"/>
      <c r="W226" s="4"/>
      <c r="X226" s="4"/>
      <c r="Y226" s="4"/>
    </row>
    <row r="227" spans="6:25" x14ac:dyDescent="0.25">
      <c r="F227" s="1"/>
      <c r="J227" s="2"/>
      <c r="S227" s="4"/>
      <c r="T227" s="4"/>
      <c r="U227" s="4"/>
      <c r="V227" s="5"/>
      <c r="W227" s="4"/>
      <c r="X227" s="4"/>
      <c r="Y227" s="4"/>
    </row>
    <row r="228" spans="6:25" x14ac:dyDescent="0.25">
      <c r="F228" s="1"/>
      <c r="J228" s="2"/>
      <c r="S228" s="4"/>
      <c r="T228" s="4"/>
      <c r="U228" s="4"/>
      <c r="V228" s="5"/>
      <c r="W228" s="4"/>
      <c r="X228" s="4"/>
      <c r="Y228" s="4"/>
    </row>
    <row r="229" spans="6:25" x14ac:dyDescent="0.25">
      <c r="F229" s="1"/>
      <c r="J229" s="2"/>
      <c r="S229" s="4"/>
      <c r="T229" s="4"/>
      <c r="U229" s="4"/>
      <c r="V229" s="5"/>
      <c r="W229" s="4"/>
      <c r="X229" s="4"/>
      <c r="Y229" s="4"/>
    </row>
    <row r="230" spans="6:25" x14ac:dyDescent="0.25">
      <c r="F230" s="1"/>
      <c r="J230" s="2"/>
      <c r="S230" s="4"/>
      <c r="T230" s="4"/>
      <c r="U230" s="4"/>
      <c r="V230" s="5"/>
      <c r="W230" s="4"/>
      <c r="X230" s="4"/>
      <c r="Y230" s="4"/>
    </row>
    <row r="231" spans="6:25" x14ac:dyDescent="0.25">
      <c r="F231" s="1"/>
      <c r="J231" s="2"/>
      <c r="S231" s="4"/>
      <c r="T231" s="4"/>
      <c r="U231" s="4"/>
      <c r="V231" s="5"/>
      <c r="W231" s="4"/>
      <c r="X231" s="4"/>
      <c r="Y231" s="4"/>
    </row>
    <row r="232" spans="6:25" x14ac:dyDescent="0.25">
      <c r="F232" s="1"/>
      <c r="J232" s="2"/>
      <c r="S232" s="4"/>
      <c r="T232" s="4"/>
      <c r="U232" s="4"/>
      <c r="V232" s="5"/>
      <c r="W232" s="4"/>
      <c r="X232" s="4"/>
      <c r="Y232" s="4"/>
    </row>
    <row r="233" spans="6:25" x14ac:dyDescent="0.25">
      <c r="F233" s="1"/>
      <c r="J233" s="2"/>
      <c r="S233" s="4"/>
      <c r="T233" s="4"/>
      <c r="U233" s="4"/>
      <c r="V233" s="5"/>
      <c r="W233" s="4"/>
      <c r="X233" s="4"/>
      <c r="Y233" s="4"/>
    </row>
    <row r="234" spans="6:25" x14ac:dyDescent="0.25">
      <c r="F234" s="1"/>
      <c r="J234" s="2"/>
      <c r="S234" s="4"/>
      <c r="T234" s="4"/>
      <c r="U234" s="4"/>
      <c r="V234" s="5"/>
      <c r="W234" s="4"/>
      <c r="X234" s="4"/>
      <c r="Y234" s="4"/>
    </row>
    <row r="235" spans="6:25" x14ac:dyDescent="0.25">
      <c r="F235" s="1"/>
      <c r="J235" s="2"/>
      <c r="S235" s="4"/>
      <c r="T235" s="4"/>
      <c r="U235" s="4"/>
      <c r="V235" s="5"/>
      <c r="W235" s="4"/>
      <c r="X235" s="4"/>
      <c r="Y235" s="4"/>
    </row>
    <row r="236" spans="6:25" x14ac:dyDescent="0.25">
      <c r="F236" s="1"/>
      <c r="J236" s="2"/>
      <c r="S236" s="4"/>
      <c r="T236" s="4"/>
      <c r="U236" s="4"/>
      <c r="V236" s="5"/>
      <c r="W236" s="4"/>
      <c r="X236" s="4"/>
      <c r="Y236" s="4"/>
    </row>
    <row r="237" spans="6:25" x14ac:dyDescent="0.25">
      <c r="F237" s="1"/>
      <c r="J237" s="2"/>
      <c r="S237" s="4"/>
      <c r="T237" s="4"/>
      <c r="U237" s="4"/>
      <c r="V237" s="5"/>
      <c r="W237" s="4"/>
      <c r="X237" s="4"/>
      <c r="Y237" s="4"/>
    </row>
    <row r="238" spans="6:25" x14ac:dyDescent="0.25">
      <c r="F238" s="1"/>
      <c r="J238" s="2"/>
      <c r="S238" s="4"/>
      <c r="T238" s="4"/>
      <c r="U238" s="4"/>
      <c r="V238" s="5"/>
      <c r="W238" s="4"/>
      <c r="X238" s="4"/>
      <c r="Y238" s="4"/>
    </row>
    <row r="239" spans="6:25" x14ac:dyDescent="0.25">
      <c r="F239" s="1"/>
      <c r="J239" s="2"/>
      <c r="S239" s="4"/>
      <c r="T239" s="4"/>
      <c r="U239" s="4"/>
      <c r="V239" s="5"/>
      <c r="W239" s="4"/>
      <c r="X239" s="4"/>
      <c r="Y239" s="4"/>
    </row>
    <row r="240" spans="6:25" x14ac:dyDescent="0.25">
      <c r="F240" s="1"/>
      <c r="J240" s="2"/>
      <c r="S240" s="4"/>
      <c r="T240" s="4"/>
      <c r="U240" s="4"/>
      <c r="V240" s="5"/>
      <c r="W240" s="4"/>
      <c r="X240" s="4"/>
      <c r="Y240" s="4"/>
    </row>
    <row r="241" spans="6:25" x14ac:dyDescent="0.25">
      <c r="F241" s="1"/>
      <c r="J241" s="2"/>
      <c r="S241" s="4"/>
      <c r="T241" s="4"/>
      <c r="U241" s="4"/>
      <c r="V241" s="5"/>
      <c r="W241" s="4"/>
      <c r="X241" s="4"/>
      <c r="Y241" s="4"/>
    </row>
    <row r="242" spans="6:25" x14ac:dyDescent="0.25">
      <c r="F242" s="1"/>
      <c r="J242" s="2"/>
      <c r="S242" s="4"/>
      <c r="T242" s="4"/>
      <c r="U242" s="4"/>
      <c r="V242" s="5"/>
      <c r="W242" s="4"/>
      <c r="X242" s="4"/>
      <c r="Y242" s="4"/>
    </row>
    <row r="243" spans="6:25" x14ac:dyDescent="0.25">
      <c r="F243" s="1"/>
      <c r="J243" s="2"/>
      <c r="S243" s="4"/>
      <c r="T243" s="4"/>
      <c r="U243" s="4"/>
      <c r="V243" s="5"/>
      <c r="W243" s="4"/>
      <c r="X243" s="4"/>
      <c r="Y243" s="4"/>
    </row>
    <row r="244" spans="6:25" x14ac:dyDescent="0.25">
      <c r="F244" s="1"/>
      <c r="J244" s="2"/>
      <c r="S244" s="4"/>
      <c r="T244" s="4"/>
      <c r="U244" s="4"/>
      <c r="V244" s="5"/>
      <c r="W244" s="4"/>
      <c r="X244" s="4"/>
      <c r="Y244" s="4"/>
    </row>
    <row r="245" spans="6:25" x14ac:dyDescent="0.25">
      <c r="F245" s="1"/>
      <c r="J245" s="2"/>
      <c r="S245" s="4"/>
      <c r="T245" s="4"/>
      <c r="U245" s="4"/>
      <c r="V245" s="5"/>
      <c r="W245" s="4"/>
      <c r="X245" s="4"/>
      <c r="Y245" s="4"/>
    </row>
    <row r="246" spans="6:25" x14ac:dyDescent="0.25">
      <c r="F246" s="1"/>
      <c r="J246" s="2"/>
      <c r="S246" s="4"/>
      <c r="T246" s="4"/>
      <c r="U246" s="4"/>
      <c r="V246" s="5"/>
      <c r="W246" s="4"/>
      <c r="X246" s="4"/>
      <c r="Y246" s="4"/>
    </row>
    <row r="247" spans="6:25" x14ac:dyDescent="0.25">
      <c r="F247" s="1"/>
      <c r="J247" s="2"/>
      <c r="S247" s="4"/>
      <c r="T247" s="4"/>
      <c r="U247" s="4"/>
      <c r="V247" s="5"/>
      <c r="W247" s="4"/>
      <c r="X247" s="4"/>
      <c r="Y247" s="4"/>
    </row>
    <row r="248" spans="6:25" x14ac:dyDescent="0.25">
      <c r="F248" s="1"/>
      <c r="J248" s="2"/>
      <c r="S248" s="4"/>
      <c r="T248" s="4"/>
      <c r="U248" s="4"/>
      <c r="V248" s="5"/>
      <c r="W248" s="4"/>
      <c r="X248" s="4"/>
      <c r="Y248" s="4"/>
    </row>
    <row r="249" spans="6:25" x14ac:dyDescent="0.25">
      <c r="F249" s="1"/>
      <c r="J249" s="2"/>
      <c r="S249" s="4"/>
      <c r="T249" s="4"/>
      <c r="U249" s="4"/>
      <c r="V249" s="5"/>
      <c r="W249" s="4"/>
      <c r="X249" s="4"/>
      <c r="Y249" s="4"/>
    </row>
    <row r="250" spans="6:25" x14ac:dyDescent="0.25">
      <c r="F250" s="1"/>
      <c r="J250" s="2"/>
      <c r="S250" s="4"/>
      <c r="T250" s="4"/>
      <c r="U250" s="4"/>
      <c r="V250" s="5"/>
      <c r="W250" s="4"/>
      <c r="X250" s="4"/>
      <c r="Y250" s="4"/>
    </row>
    <row r="251" spans="6:25" x14ac:dyDescent="0.25">
      <c r="F251" s="1"/>
      <c r="J251" s="2"/>
      <c r="S251" s="4"/>
      <c r="T251" s="4"/>
      <c r="U251" s="4"/>
      <c r="V251" s="5"/>
      <c r="W251" s="4"/>
      <c r="X251" s="4"/>
      <c r="Y251" s="4"/>
    </row>
    <row r="252" spans="6:25" x14ac:dyDescent="0.25">
      <c r="F252" s="1"/>
      <c r="J252" s="2"/>
      <c r="S252" s="4"/>
      <c r="T252" s="4"/>
      <c r="U252" s="4"/>
      <c r="V252" s="5"/>
      <c r="W252" s="4"/>
      <c r="X252" s="4"/>
      <c r="Y252" s="4"/>
    </row>
    <row r="253" spans="6:25" x14ac:dyDescent="0.25">
      <c r="F253" s="1"/>
      <c r="J253" s="2"/>
      <c r="S253" s="4"/>
      <c r="T253" s="4"/>
      <c r="U253" s="4"/>
      <c r="V253" s="5"/>
      <c r="W253" s="4"/>
      <c r="X253" s="4"/>
      <c r="Y253" s="4"/>
    </row>
    <row r="254" spans="6:25" x14ac:dyDescent="0.25">
      <c r="F254" s="1"/>
      <c r="J254" s="2"/>
      <c r="S254" s="4"/>
      <c r="T254" s="4"/>
      <c r="U254" s="4"/>
      <c r="V254" s="5"/>
      <c r="W254" s="4"/>
      <c r="X254" s="4"/>
      <c r="Y254" s="4"/>
    </row>
    <row r="255" spans="6:25" x14ac:dyDescent="0.25">
      <c r="F255" s="1"/>
      <c r="J255" s="2"/>
      <c r="S255" s="4"/>
      <c r="T255" s="4"/>
      <c r="U255" s="4"/>
      <c r="V255" s="5"/>
      <c r="W255" s="4"/>
      <c r="X255" s="4"/>
      <c r="Y255" s="4"/>
    </row>
    <row r="256" spans="6:25" x14ac:dyDescent="0.25">
      <c r="F256" s="1"/>
      <c r="J256" s="2"/>
      <c r="S256" s="4"/>
      <c r="T256" s="4"/>
      <c r="U256" s="4"/>
      <c r="V256" s="5"/>
      <c r="W256" s="4"/>
      <c r="X256" s="4"/>
      <c r="Y256" s="4"/>
    </row>
    <row r="257" spans="6:25" x14ac:dyDescent="0.25">
      <c r="F257" s="1"/>
      <c r="J257" s="2"/>
      <c r="S257" s="4"/>
      <c r="T257" s="4"/>
      <c r="U257" s="4"/>
      <c r="V257" s="5"/>
      <c r="W257" s="4"/>
      <c r="X257" s="4"/>
      <c r="Y257" s="4"/>
    </row>
    <row r="258" spans="6:25" x14ac:dyDescent="0.25">
      <c r="F258" s="1"/>
      <c r="J258" s="2"/>
      <c r="S258" s="4"/>
      <c r="T258" s="4"/>
      <c r="U258" s="4"/>
      <c r="V258" s="5"/>
      <c r="W258" s="4"/>
      <c r="X258" s="4"/>
      <c r="Y258" s="4"/>
    </row>
    <row r="259" spans="6:25" x14ac:dyDescent="0.25">
      <c r="F259" s="1"/>
      <c r="J259" s="2"/>
      <c r="S259" s="4"/>
      <c r="T259" s="4"/>
      <c r="U259" s="4"/>
      <c r="V259" s="5"/>
      <c r="W259" s="4"/>
      <c r="X259" s="4"/>
      <c r="Y259" s="4"/>
    </row>
    <row r="260" spans="6:25" x14ac:dyDescent="0.25">
      <c r="F260" s="1"/>
      <c r="J260" s="2"/>
      <c r="S260" s="4"/>
      <c r="T260" s="4"/>
      <c r="U260" s="4"/>
      <c r="V260" s="5"/>
      <c r="W260" s="4"/>
      <c r="X260" s="4"/>
      <c r="Y260" s="4"/>
    </row>
    <row r="261" spans="6:25" x14ac:dyDescent="0.25">
      <c r="F261" s="1"/>
      <c r="J261" s="2"/>
      <c r="S261" s="4"/>
      <c r="T261" s="4"/>
      <c r="U261" s="4"/>
      <c r="V261" s="5"/>
      <c r="W261" s="4"/>
      <c r="X261" s="4"/>
      <c r="Y261" s="4"/>
    </row>
    <row r="262" spans="6:25" x14ac:dyDescent="0.25">
      <c r="F262" s="1"/>
      <c r="J262" s="2"/>
      <c r="S262" s="4"/>
      <c r="T262" s="4"/>
      <c r="U262" s="4"/>
      <c r="V262" s="5"/>
      <c r="W262" s="4"/>
      <c r="X262" s="4"/>
      <c r="Y262" s="4"/>
    </row>
    <row r="263" spans="6:25" x14ac:dyDescent="0.25">
      <c r="F263" s="1"/>
      <c r="J263" s="2"/>
      <c r="S263" s="4"/>
      <c r="T263" s="4"/>
      <c r="U263" s="4"/>
      <c r="V263" s="5"/>
      <c r="W263" s="4"/>
      <c r="X263" s="4"/>
      <c r="Y263" s="4"/>
    </row>
    <row r="264" spans="6:25" x14ac:dyDescent="0.25">
      <c r="F264" s="1"/>
      <c r="J264" s="2"/>
      <c r="S264" s="4"/>
      <c r="T264" s="4"/>
      <c r="U264" s="4"/>
      <c r="V264" s="5"/>
      <c r="W264" s="4"/>
      <c r="X264" s="4"/>
      <c r="Y264" s="4"/>
    </row>
    <row r="265" spans="6:25" x14ac:dyDescent="0.25">
      <c r="F265" s="1"/>
      <c r="J265" s="2"/>
      <c r="S265" s="4"/>
      <c r="T265" s="4"/>
      <c r="U265" s="4"/>
      <c r="V265" s="5"/>
      <c r="W265" s="4"/>
      <c r="X265" s="4"/>
      <c r="Y265" s="4"/>
    </row>
    <row r="266" spans="6:25" x14ac:dyDescent="0.25">
      <c r="F266" s="1"/>
      <c r="J266" s="2"/>
      <c r="S266" s="4"/>
      <c r="T266" s="4"/>
      <c r="U266" s="4"/>
      <c r="V266" s="5"/>
      <c r="W266" s="4"/>
      <c r="X266" s="4"/>
      <c r="Y266" s="4"/>
    </row>
    <row r="267" spans="6:25" x14ac:dyDescent="0.25">
      <c r="F267" s="1"/>
      <c r="J267" s="2"/>
      <c r="S267" s="4"/>
      <c r="T267" s="4"/>
      <c r="U267" s="4"/>
      <c r="V267" s="5"/>
      <c r="W267" s="4"/>
      <c r="X267" s="4"/>
      <c r="Y267" s="4"/>
    </row>
    <row r="268" spans="6:25" x14ac:dyDescent="0.25">
      <c r="F268" s="1"/>
      <c r="J268" s="2"/>
      <c r="S268" s="4"/>
      <c r="T268" s="4"/>
      <c r="U268" s="4"/>
      <c r="V268" s="5"/>
      <c r="W268" s="4"/>
      <c r="X268" s="4"/>
      <c r="Y268" s="4"/>
    </row>
    <row r="269" spans="6:25" x14ac:dyDescent="0.25">
      <c r="F269" s="1"/>
      <c r="J269" s="2"/>
      <c r="S269" s="4"/>
      <c r="T269" s="4"/>
      <c r="U269" s="4"/>
      <c r="V269" s="5"/>
      <c r="W269" s="4"/>
      <c r="X269" s="4"/>
      <c r="Y269" s="4"/>
    </row>
    <row r="270" spans="6:25" x14ac:dyDescent="0.25">
      <c r="F270" s="1"/>
      <c r="J270" s="2"/>
      <c r="S270" s="4"/>
      <c r="T270" s="4"/>
      <c r="U270" s="4"/>
      <c r="V270" s="5"/>
      <c r="W270" s="4"/>
      <c r="X270" s="4"/>
      <c r="Y270" s="4"/>
    </row>
    <row r="271" spans="6:25" x14ac:dyDescent="0.25">
      <c r="F271" s="1"/>
      <c r="J271" s="2"/>
      <c r="S271" s="4"/>
      <c r="T271" s="4"/>
      <c r="U271" s="4"/>
      <c r="V271" s="5"/>
      <c r="W271" s="4"/>
      <c r="X271" s="4"/>
      <c r="Y271" s="4"/>
    </row>
    <row r="272" spans="6:25" x14ac:dyDescent="0.25">
      <c r="F272" s="1"/>
      <c r="J272" s="2"/>
      <c r="S272" s="4"/>
      <c r="T272" s="4"/>
      <c r="U272" s="4"/>
      <c r="V272" s="5"/>
      <c r="W272" s="4"/>
      <c r="X272" s="4"/>
      <c r="Y272" s="4"/>
    </row>
    <row r="273" spans="6:25" x14ac:dyDescent="0.25">
      <c r="F273" s="1"/>
      <c r="J273" s="2"/>
      <c r="S273" s="4"/>
      <c r="T273" s="4"/>
      <c r="U273" s="4"/>
      <c r="V273" s="5"/>
      <c r="W273" s="4"/>
      <c r="X273" s="4"/>
      <c r="Y273" s="4"/>
    </row>
    <row r="274" spans="6:25" x14ac:dyDescent="0.25">
      <c r="F274" s="1"/>
      <c r="J274" s="2"/>
      <c r="S274" s="4"/>
      <c r="T274" s="4"/>
      <c r="U274" s="4"/>
      <c r="V274" s="5"/>
      <c r="W274" s="4"/>
      <c r="X274" s="4"/>
      <c r="Y274" s="4"/>
    </row>
    <row r="275" spans="6:25" x14ac:dyDescent="0.25">
      <c r="F275" s="1"/>
      <c r="J275" s="2"/>
      <c r="S275" s="4"/>
      <c r="T275" s="4"/>
      <c r="U275" s="4"/>
      <c r="V275" s="5"/>
      <c r="W275" s="4"/>
      <c r="X275" s="4"/>
      <c r="Y275" s="4"/>
    </row>
    <row r="276" spans="6:25" x14ac:dyDescent="0.25">
      <c r="F276" s="1"/>
      <c r="J276" s="2"/>
      <c r="S276" s="4"/>
      <c r="T276" s="4"/>
      <c r="U276" s="4"/>
      <c r="V276" s="5"/>
      <c r="W276" s="4"/>
      <c r="X276" s="4"/>
      <c r="Y276" s="4"/>
    </row>
    <row r="277" spans="6:25" x14ac:dyDescent="0.25">
      <c r="F277" s="1"/>
      <c r="J277" s="2"/>
      <c r="S277" s="4"/>
      <c r="T277" s="4"/>
      <c r="U277" s="4"/>
      <c r="V277" s="5"/>
      <c r="W277" s="4"/>
      <c r="X277" s="4"/>
      <c r="Y277" s="4"/>
    </row>
    <row r="278" spans="6:25" x14ac:dyDescent="0.25">
      <c r="F278" s="1"/>
      <c r="J278" s="2"/>
      <c r="S278" s="4"/>
      <c r="T278" s="4"/>
      <c r="U278" s="4"/>
      <c r="V278" s="5"/>
      <c r="W278" s="4"/>
      <c r="X278" s="4"/>
      <c r="Y278" s="4"/>
    </row>
    <row r="279" spans="6:25" x14ac:dyDescent="0.25">
      <c r="F279" s="1"/>
      <c r="J279" s="2"/>
      <c r="S279" s="4"/>
      <c r="T279" s="4"/>
      <c r="U279" s="4"/>
      <c r="V279" s="5"/>
      <c r="W279" s="4"/>
      <c r="X279" s="4"/>
      <c r="Y279" s="4"/>
    </row>
    <row r="280" spans="6:25" x14ac:dyDescent="0.25">
      <c r="F280" s="1"/>
      <c r="J280" s="2"/>
      <c r="S280" s="4"/>
      <c r="T280" s="4"/>
      <c r="U280" s="4"/>
      <c r="V280" s="5"/>
      <c r="W280" s="4"/>
      <c r="X280" s="4"/>
      <c r="Y280" s="4"/>
    </row>
    <row r="281" spans="6:25" x14ac:dyDescent="0.25">
      <c r="F281" s="1"/>
      <c r="J281" s="2"/>
      <c r="S281" s="4"/>
      <c r="T281" s="4"/>
      <c r="U281" s="4"/>
      <c r="V281" s="5"/>
      <c r="W281" s="4"/>
      <c r="X281" s="4"/>
      <c r="Y281" s="4"/>
    </row>
    <row r="282" spans="6:25" x14ac:dyDescent="0.25">
      <c r="F282" s="1"/>
      <c r="J282" s="2"/>
      <c r="S282" s="4"/>
      <c r="T282" s="4"/>
      <c r="U282" s="4"/>
      <c r="V282" s="5"/>
      <c r="W282" s="4"/>
      <c r="X282" s="4"/>
      <c r="Y282" s="4"/>
    </row>
    <row r="283" spans="6:25" x14ac:dyDescent="0.25">
      <c r="F283" s="1"/>
      <c r="J283" s="2"/>
      <c r="S283" s="4"/>
      <c r="T283" s="4"/>
      <c r="U283" s="4"/>
      <c r="V283" s="5"/>
      <c r="W283" s="4"/>
      <c r="X283" s="4"/>
      <c r="Y283" s="4"/>
    </row>
    <row r="284" spans="6:25" x14ac:dyDescent="0.25">
      <c r="F284" s="1"/>
      <c r="J284" s="2"/>
      <c r="S284" s="4"/>
      <c r="T284" s="4"/>
      <c r="U284" s="4"/>
      <c r="V284" s="5"/>
      <c r="W284" s="4"/>
      <c r="X284" s="4"/>
      <c r="Y284" s="4"/>
    </row>
    <row r="285" spans="6:25" x14ac:dyDescent="0.25">
      <c r="F285" s="1"/>
      <c r="J285" s="2"/>
      <c r="S285" s="4"/>
      <c r="T285" s="4"/>
      <c r="U285" s="4"/>
      <c r="V285" s="5"/>
      <c r="W285" s="4"/>
      <c r="X285" s="4"/>
      <c r="Y285" s="4"/>
    </row>
    <row r="286" spans="6:25" x14ac:dyDescent="0.25">
      <c r="F286" s="1"/>
      <c r="J286" s="2"/>
      <c r="S286" s="4"/>
      <c r="T286" s="4"/>
      <c r="U286" s="4"/>
      <c r="V286" s="5"/>
      <c r="W286" s="4"/>
      <c r="X286" s="4"/>
      <c r="Y286" s="4"/>
    </row>
    <row r="287" spans="6:25" x14ac:dyDescent="0.25">
      <c r="F287" s="1"/>
      <c r="J287" s="2"/>
      <c r="S287" s="4"/>
      <c r="T287" s="4"/>
      <c r="U287" s="4"/>
      <c r="V287" s="5"/>
      <c r="W287" s="4"/>
      <c r="X287" s="4"/>
      <c r="Y287" s="4"/>
    </row>
    <row r="288" spans="6:25" x14ac:dyDescent="0.25">
      <c r="F288" s="1"/>
      <c r="J288" s="2"/>
      <c r="S288" s="4"/>
      <c r="T288" s="4"/>
      <c r="U288" s="4"/>
      <c r="V288" s="5"/>
      <c r="W288" s="4"/>
      <c r="X288" s="4"/>
      <c r="Y288" s="4"/>
    </row>
    <row r="289" spans="6:25" x14ac:dyDescent="0.25">
      <c r="F289" s="1"/>
      <c r="J289" s="2"/>
      <c r="S289" s="4"/>
      <c r="T289" s="4"/>
      <c r="U289" s="4"/>
      <c r="V289" s="5"/>
      <c r="W289" s="4"/>
      <c r="X289" s="4"/>
      <c r="Y289" s="4"/>
    </row>
    <row r="290" spans="6:25" x14ac:dyDescent="0.25">
      <c r="F290" s="1"/>
      <c r="J290" s="2"/>
      <c r="S290" s="4"/>
      <c r="T290" s="4"/>
      <c r="U290" s="4"/>
      <c r="V290" s="5"/>
      <c r="W290" s="4"/>
      <c r="X290" s="4"/>
      <c r="Y290" s="4"/>
    </row>
  </sheetData>
  <sortState ref="A5:Y290">
    <sortCondition ref="C5:C290"/>
    <sortCondition ref="B5:B290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workbookViewId="0">
      <selection activeCell="I7" sqref="I7"/>
    </sheetView>
  </sheetViews>
  <sheetFormatPr defaultRowHeight="15" x14ac:dyDescent="0.25"/>
  <cols>
    <col min="9" max="9" width="23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1</v>
      </c>
      <c r="B2" t="s">
        <v>7</v>
      </c>
      <c r="C2" t="s">
        <v>8</v>
      </c>
      <c r="D2" t="s">
        <v>42</v>
      </c>
      <c r="E2" t="s">
        <v>84</v>
      </c>
      <c r="F2">
        <v>0.15991730098627199</v>
      </c>
      <c r="G2" t="s">
        <v>126</v>
      </c>
      <c r="I2" s="1">
        <f>VALUE(LEFT(D2,LEN(D2)-2))</f>
        <v>4289.9673099177799</v>
      </c>
    </row>
    <row r="3" spans="1:9" x14ac:dyDescent="0.25">
      <c r="A3">
        <v>2</v>
      </c>
      <c r="B3" t="s">
        <v>7</v>
      </c>
      <c r="C3" t="s">
        <v>10</v>
      </c>
      <c r="D3" t="s">
        <v>43</v>
      </c>
      <c r="E3" t="s">
        <v>85</v>
      </c>
      <c r="F3">
        <v>0.15860317786199599</v>
      </c>
      <c r="G3" t="s">
        <v>127</v>
      </c>
    </row>
    <row r="4" spans="1:9" x14ac:dyDescent="0.25">
      <c r="A4">
        <v>3</v>
      </c>
      <c r="B4" t="s">
        <v>7</v>
      </c>
      <c r="C4" t="s">
        <v>11</v>
      </c>
      <c r="D4" t="s">
        <v>44</v>
      </c>
      <c r="E4" t="s">
        <v>86</v>
      </c>
      <c r="F4">
        <v>0.15119300260005999</v>
      </c>
      <c r="G4" t="s">
        <v>128</v>
      </c>
    </row>
    <row r="5" spans="1:9" x14ac:dyDescent="0.25">
      <c r="A5">
        <v>4</v>
      </c>
      <c r="B5" t="s">
        <v>7</v>
      </c>
      <c r="C5" t="s">
        <v>12</v>
      </c>
      <c r="D5" t="s">
        <v>45</v>
      </c>
      <c r="E5" t="s">
        <v>87</v>
      </c>
      <c r="F5">
        <v>0.139159551317626</v>
      </c>
      <c r="G5" t="s">
        <v>129</v>
      </c>
    </row>
    <row r="6" spans="1:9" x14ac:dyDescent="0.25">
      <c r="A6">
        <v>5</v>
      </c>
      <c r="B6" t="s">
        <v>7</v>
      </c>
      <c r="C6" t="s">
        <v>13</v>
      </c>
      <c r="D6" t="s">
        <v>46</v>
      </c>
      <c r="E6" t="s">
        <v>88</v>
      </c>
      <c r="F6">
        <v>0.122685363494539</v>
      </c>
      <c r="G6" t="s">
        <v>130</v>
      </c>
    </row>
    <row r="7" spans="1:9" x14ac:dyDescent="0.25">
      <c r="A7">
        <v>6</v>
      </c>
      <c r="B7" t="s">
        <v>7</v>
      </c>
      <c r="C7" t="s">
        <v>7</v>
      </c>
      <c r="D7" t="s">
        <v>47</v>
      </c>
      <c r="E7" t="s">
        <v>89</v>
      </c>
      <c r="F7">
        <v>0.103272774723547</v>
      </c>
      <c r="G7" t="s">
        <v>131</v>
      </c>
    </row>
    <row r="8" spans="1:9" x14ac:dyDescent="0.25">
      <c r="A8">
        <v>7</v>
      </c>
      <c r="B8" t="s">
        <v>7</v>
      </c>
      <c r="C8" t="s">
        <v>9</v>
      </c>
      <c r="D8" t="s">
        <v>48</v>
      </c>
      <c r="E8" t="s">
        <v>90</v>
      </c>
      <c r="F8">
        <v>9.1284874020947898E-2</v>
      </c>
      <c r="G8" t="s">
        <v>132</v>
      </c>
    </row>
    <row r="9" spans="1:9" x14ac:dyDescent="0.25">
      <c r="A9">
        <v>8</v>
      </c>
      <c r="B9" t="s">
        <v>13</v>
      </c>
      <c r="C9" t="s">
        <v>8</v>
      </c>
      <c r="D9" t="s">
        <v>49</v>
      </c>
      <c r="E9" t="s">
        <v>91</v>
      </c>
      <c r="F9">
        <v>0.15959897302128401</v>
      </c>
      <c r="G9" t="s">
        <v>133</v>
      </c>
    </row>
    <row r="10" spans="1:9" x14ac:dyDescent="0.25">
      <c r="A10">
        <v>9</v>
      </c>
      <c r="B10" t="s">
        <v>13</v>
      </c>
      <c r="C10" t="s">
        <v>10</v>
      </c>
      <c r="D10" t="s">
        <v>50</v>
      </c>
      <c r="E10" t="s">
        <v>92</v>
      </c>
      <c r="F10">
        <v>0.158044979271212</v>
      </c>
      <c r="G10" t="s">
        <v>134</v>
      </c>
    </row>
    <row r="11" spans="1:9" x14ac:dyDescent="0.25">
      <c r="A11">
        <v>10</v>
      </c>
      <c r="B11" t="s">
        <v>13</v>
      </c>
      <c r="C11" t="s">
        <v>11</v>
      </c>
      <c r="D11" t="s">
        <v>51</v>
      </c>
      <c r="E11" t="s">
        <v>93</v>
      </c>
      <c r="F11">
        <v>0.151232935834162</v>
      </c>
      <c r="G11" t="s">
        <v>135</v>
      </c>
    </row>
    <row r="12" spans="1:9" x14ac:dyDescent="0.25">
      <c r="A12">
        <v>11</v>
      </c>
      <c r="B12" t="s">
        <v>13</v>
      </c>
      <c r="C12" t="s">
        <v>12</v>
      </c>
      <c r="D12" t="s">
        <v>52</v>
      </c>
      <c r="E12" t="s">
        <v>94</v>
      </c>
      <c r="F12">
        <v>0.138608839872124</v>
      </c>
      <c r="G12" t="s">
        <v>136</v>
      </c>
    </row>
    <row r="13" spans="1:9" x14ac:dyDescent="0.25">
      <c r="A13">
        <v>12</v>
      </c>
      <c r="B13" t="s">
        <v>13</v>
      </c>
      <c r="C13" t="s">
        <v>13</v>
      </c>
      <c r="D13" t="s">
        <v>53</v>
      </c>
      <c r="E13" t="s">
        <v>95</v>
      </c>
      <c r="F13">
        <v>0.122632531007226</v>
      </c>
      <c r="G13" t="s">
        <v>137</v>
      </c>
    </row>
    <row r="14" spans="1:9" x14ac:dyDescent="0.25">
      <c r="A14">
        <v>13</v>
      </c>
      <c r="B14" t="s">
        <v>13</v>
      </c>
      <c r="C14" t="s">
        <v>7</v>
      </c>
      <c r="D14" t="s">
        <v>54</v>
      </c>
      <c r="E14" t="s">
        <v>96</v>
      </c>
      <c r="F14">
        <v>0.10303160616198299</v>
      </c>
      <c r="G14" t="s">
        <v>138</v>
      </c>
    </row>
    <row r="15" spans="1:9" x14ac:dyDescent="0.25">
      <c r="A15">
        <v>14</v>
      </c>
      <c r="B15" t="s">
        <v>13</v>
      </c>
      <c r="C15" t="s">
        <v>9</v>
      </c>
      <c r="D15" t="s">
        <v>55</v>
      </c>
      <c r="E15" t="s">
        <v>97</v>
      </c>
      <c r="F15">
        <v>9.10615671304148E-2</v>
      </c>
      <c r="G15" t="s">
        <v>139</v>
      </c>
    </row>
    <row r="16" spans="1:9" x14ac:dyDescent="0.25">
      <c r="A16">
        <v>15</v>
      </c>
      <c r="B16" t="s">
        <v>12</v>
      </c>
      <c r="C16" t="s">
        <v>8</v>
      </c>
      <c r="D16" t="s">
        <v>56</v>
      </c>
      <c r="E16" t="s">
        <v>98</v>
      </c>
      <c r="F16">
        <v>0.15940028874833501</v>
      </c>
      <c r="G16" t="s">
        <v>140</v>
      </c>
    </row>
    <row r="17" spans="1:7" x14ac:dyDescent="0.25">
      <c r="A17">
        <v>16</v>
      </c>
      <c r="B17" t="s">
        <v>12</v>
      </c>
      <c r="C17" t="s">
        <v>10</v>
      </c>
      <c r="D17" t="s">
        <v>57</v>
      </c>
      <c r="E17" t="s">
        <v>99</v>
      </c>
      <c r="F17">
        <v>0.15784985560385301</v>
      </c>
      <c r="G17" t="s">
        <v>141</v>
      </c>
    </row>
    <row r="18" spans="1:7" x14ac:dyDescent="0.25">
      <c r="A18">
        <v>17</v>
      </c>
      <c r="B18" t="s">
        <v>12</v>
      </c>
      <c r="C18" t="s">
        <v>11</v>
      </c>
      <c r="D18" t="s">
        <v>58</v>
      </c>
      <c r="E18" t="s">
        <v>100</v>
      </c>
      <c r="F18">
        <v>0.150858523725869</v>
      </c>
      <c r="G18" t="s">
        <v>142</v>
      </c>
    </row>
    <row r="19" spans="1:7" x14ac:dyDescent="0.25">
      <c r="A19">
        <v>18</v>
      </c>
      <c r="B19" t="s">
        <v>12</v>
      </c>
      <c r="C19" t="s">
        <v>12</v>
      </c>
      <c r="D19" t="s">
        <v>59</v>
      </c>
      <c r="E19" t="s">
        <v>101</v>
      </c>
      <c r="F19">
        <v>0.139194801893157</v>
      </c>
      <c r="G19" t="s">
        <v>143</v>
      </c>
    </row>
    <row r="20" spans="1:7" x14ac:dyDescent="0.25">
      <c r="A20">
        <v>19</v>
      </c>
      <c r="B20" t="s">
        <v>12</v>
      </c>
      <c r="C20" t="s">
        <v>13</v>
      </c>
      <c r="D20" t="s">
        <v>60</v>
      </c>
      <c r="E20" t="s">
        <v>102</v>
      </c>
      <c r="F20">
        <v>0.1230087826106</v>
      </c>
      <c r="G20" t="s">
        <v>144</v>
      </c>
    </row>
    <row r="21" spans="1:7" x14ac:dyDescent="0.25">
      <c r="A21">
        <v>20</v>
      </c>
      <c r="B21" t="s">
        <v>12</v>
      </c>
      <c r="C21" t="s">
        <v>7</v>
      </c>
      <c r="D21" t="s">
        <v>61</v>
      </c>
      <c r="E21" t="s">
        <v>103</v>
      </c>
      <c r="F21">
        <v>0.1029974941754</v>
      </c>
      <c r="G21" t="s">
        <v>145</v>
      </c>
    </row>
    <row r="22" spans="1:7" x14ac:dyDescent="0.25">
      <c r="A22">
        <v>21</v>
      </c>
      <c r="B22" t="s">
        <v>12</v>
      </c>
      <c r="C22" t="s">
        <v>9</v>
      </c>
      <c r="D22" t="s">
        <v>62</v>
      </c>
      <c r="E22" t="s">
        <v>104</v>
      </c>
      <c r="F22">
        <v>9.0787534835649206E-2</v>
      </c>
      <c r="G22" t="s">
        <v>146</v>
      </c>
    </row>
    <row r="23" spans="1:7" x14ac:dyDescent="0.25">
      <c r="A23">
        <v>22</v>
      </c>
      <c r="B23" t="s">
        <v>11</v>
      </c>
      <c r="C23" t="s">
        <v>8</v>
      </c>
      <c r="D23" t="s">
        <v>63</v>
      </c>
      <c r="E23" t="s">
        <v>105</v>
      </c>
      <c r="F23">
        <v>0.15968660545439201</v>
      </c>
      <c r="G23" t="s">
        <v>147</v>
      </c>
    </row>
    <row r="24" spans="1:7" x14ac:dyDescent="0.25">
      <c r="A24">
        <v>23</v>
      </c>
      <c r="B24" t="s">
        <v>11</v>
      </c>
      <c r="C24" t="s">
        <v>10</v>
      </c>
      <c r="D24" t="s">
        <v>64</v>
      </c>
      <c r="E24" t="s">
        <v>106</v>
      </c>
      <c r="F24">
        <v>0.157864326478414</v>
      </c>
      <c r="G24" t="s">
        <v>148</v>
      </c>
    </row>
    <row r="25" spans="1:7" x14ac:dyDescent="0.25">
      <c r="A25">
        <v>24</v>
      </c>
      <c r="B25" t="s">
        <v>11</v>
      </c>
      <c r="C25" t="s">
        <v>11</v>
      </c>
      <c r="D25" t="s">
        <v>65</v>
      </c>
      <c r="E25" t="s">
        <v>107</v>
      </c>
      <c r="F25">
        <v>0.15109922882271501</v>
      </c>
      <c r="G25" t="s">
        <v>149</v>
      </c>
    </row>
    <row r="26" spans="1:7" x14ac:dyDescent="0.25">
      <c r="A26">
        <v>25</v>
      </c>
      <c r="B26" t="s">
        <v>11</v>
      </c>
      <c r="C26" t="s">
        <v>12</v>
      </c>
      <c r="D26" t="s">
        <v>66</v>
      </c>
      <c r="E26" t="s">
        <v>108</v>
      </c>
      <c r="F26">
        <v>0.138745507813931</v>
      </c>
      <c r="G26" t="s">
        <v>150</v>
      </c>
    </row>
    <row r="27" spans="1:7" x14ac:dyDescent="0.25">
      <c r="A27">
        <v>26</v>
      </c>
      <c r="B27" t="s">
        <v>11</v>
      </c>
      <c r="C27" t="s">
        <v>13</v>
      </c>
      <c r="D27" t="s">
        <v>67</v>
      </c>
      <c r="E27" t="s">
        <v>109</v>
      </c>
      <c r="F27">
        <v>0.12248661246841799</v>
      </c>
      <c r="G27" t="s">
        <v>151</v>
      </c>
    </row>
    <row r="28" spans="1:7" x14ac:dyDescent="0.25">
      <c r="A28">
        <v>27</v>
      </c>
      <c r="B28" t="s">
        <v>11</v>
      </c>
      <c r="C28" t="s">
        <v>7</v>
      </c>
      <c r="D28" t="s">
        <v>68</v>
      </c>
      <c r="E28" t="s">
        <v>110</v>
      </c>
      <c r="F28">
        <v>0.10331274198148201</v>
      </c>
      <c r="G28" t="s">
        <v>152</v>
      </c>
    </row>
    <row r="29" spans="1:7" x14ac:dyDescent="0.25">
      <c r="A29">
        <v>28</v>
      </c>
      <c r="B29" t="s">
        <v>11</v>
      </c>
      <c r="C29" t="s">
        <v>9</v>
      </c>
      <c r="D29" t="s">
        <v>69</v>
      </c>
      <c r="E29" t="s">
        <v>111</v>
      </c>
      <c r="F29">
        <v>9.1244290425295402E-2</v>
      </c>
      <c r="G29" t="s">
        <v>153</v>
      </c>
    </row>
    <row r="30" spans="1:7" x14ac:dyDescent="0.25">
      <c r="A30">
        <v>29</v>
      </c>
      <c r="B30" t="s">
        <v>10</v>
      </c>
      <c r="C30" t="s">
        <v>8</v>
      </c>
      <c r="D30" t="s">
        <v>70</v>
      </c>
      <c r="E30" t="s">
        <v>112</v>
      </c>
      <c r="F30">
        <v>0.15969108041668001</v>
      </c>
      <c r="G30" t="s">
        <v>154</v>
      </c>
    </row>
    <row r="31" spans="1:7" x14ac:dyDescent="0.25">
      <c r="A31">
        <v>30</v>
      </c>
      <c r="B31" t="s">
        <v>10</v>
      </c>
      <c r="C31" t="s">
        <v>10</v>
      </c>
      <c r="D31" t="s">
        <v>71</v>
      </c>
      <c r="E31" t="s">
        <v>113</v>
      </c>
      <c r="F31">
        <v>0.158030592633425</v>
      </c>
      <c r="G31" t="s">
        <v>155</v>
      </c>
    </row>
    <row r="32" spans="1:7" x14ac:dyDescent="0.25">
      <c r="A32">
        <v>31</v>
      </c>
      <c r="B32" t="s">
        <v>10</v>
      </c>
      <c r="C32" t="s">
        <v>11</v>
      </c>
      <c r="D32" t="s">
        <v>72</v>
      </c>
      <c r="E32" t="s">
        <v>114</v>
      </c>
      <c r="F32">
        <v>0.15101641413248701</v>
      </c>
      <c r="G32" t="s">
        <v>156</v>
      </c>
    </row>
    <row r="33" spans="1:7" x14ac:dyDescent="0.25">
      <c r="A33">
        <v>32</v>
      </c>
      <c r="B33" t="s">
        <v>10</v>
      </c>
      <c r="C33" t="s">
        <v>12</v>
      </c>
      <c r="D33" t="s">
        <v>73</v>
      </c>
      <c r="E33" t="s">
        <v>115</v>
      </c>
      <c r="F33">
        <v>0.13888001609491099</v>
      </c>
      <c r="G33" t="s">
        <v>157</v>
      </c>
    </row>
    <row r="34" spans="1:7" x14ac:dyDescent="0.25">
      <c r="A34">
        <v>33</v>
      </c>
      <c r="B34" t="s">
        <v>10</v>
      </c>
      <c r="C34" t="s">
        <v>13</v>
      </c>
      <c r="D34" t="s">
        <v>74</v>
      </c>
      <c r="E34" t="s">
        <v>116</v>
      </c>
      <c r="F34">
        <v>0.122759305076356</v>
      </c>
      <c r="G34" t="s">
        <v>158</v>
      </c>
    </row>
    <row r="35" spans="1:7" x14ac:dyDescent="0.25">
      <c r="A35">
        <v>34</v>
      </c>
      <c r="B35" t="s">
        <v>10</v>
      </c>
      <c r="C35" t="s">
        <v>7</v>
      </c>
      <c r="D35" t="s">
        <v>75</v>
      </c>
      <c r="E35" t="s">
        <v>117</v>
      </c>
      <c r="F35">
        <v>0.103034014766959</v>
      </c>
      <c r="G35" t="s">
        <v>159</v>
      </c>
    </row>
    <row r="36" spans="1:7" x14ac:dyDescent="0.25">
      <c r="A36">
        <v>35</v>
      </c>
      <c r="B36" t="s">
        <v>10</v>
      </c>
      <c r="C36" t="s">
        <v>9</v>
      </c>
      <c r="D36" t="s">
        <v>76</v>
      </c>
      <c r="E36" t="s">
        <v>118</v>
      </c>
      <c r="F36">
        <v>9.1130723567221503E-2</v>
      </c>
      <c r="G36" t="s">
        <v>160</v>
      </c>
    </row>
    <row r="37" spans="1:7" x14ac:dyDescent="0.25">
      <c r="A37">
        <v>36</v>
      </c>
      <c r="B37" t="s">
        <v>8</v>
      </c>
      <c r="C37" t="s">
        <v>8</v>
      </c>
      <c r="D37" t="s">
        <v>77</v>
      </c>
      <c r="E37" t="s">
        <v>119</v>
      </c>
      <c r="F37">
        <v>0.159555473654344</v>
      </c>
      <c r="G37" t="s">
        <v>161</v>
      </c>
    </row>
    <row r="38" spans="1:7" x14ac:dyDescent="0.25">
      <c r="A38">
        <v>37</v>
      </c>
      <c r="B38" t="s">
        <v>8</v>
      </c>
      <c r="C38" t="s">
        <v>10</v>
      </c>
      <c r="D38" t="s">
        <v>78</v>
      </c>
      <c r="E38" t="s">
        <v>120</v>
      </c>
      <c r="F38">
        <v>0.158118310959593</v>
      </c>
      <c r="G38" t="s">
        <v>162</v>
      </c>
    </row>
    <row r="39" spans="1:7" x14ac:dyDescent="0.25">
      <c r="A39">
        <v>38</v>
      </c>
      <c r="B39" t="s">
        <v>8</v>
      </c>
      <c r="C39" t="s">
        <v>11</v>
      </c>
      <c r="D39" t="s">
        <v>79</v>
      </c>
      <c r="E39" t="s">
        <v>121</v>
      </c>
      <c r="F39">
        <v>0.151111895056949</v>
      </c>
      <c r="G39" t="s">
        <v>163</v>
      </c>
    </row>
    <row r="40" spans="1:7" x14ac:dyDescent="0.25">
      <c r="A40">
        <v>39</v>
      </c>
      <c r="B40" t="s">
        <v>8</v>
      </c>
      <c r="C40" t="s">
        <v>12</v>
      </c>
      <c r="D40" t="s">
        <v>80</v>
      </c>
      <c r="E40" t="s">
        <v>122</v>
      </c>
      <c r="F40">
        <v>0.13885875745617801</v>
      </c>
      <c r="G40" t="s">
        <v>164</v>
      </c>
    </row>
    <row r="41" spans="1:7" x14ac:dyDescent="0.25">
      <c r="A41">
        <v>40</v>
      </c>
      <c r="B41" t="s">
        <v>8</v>
      </c>
      <c r="C41" t="s">
        <v>13</v>
      </c>
      <c r="D41" t="s">
        <v>81</v>
      </c>
      <c r="E41" t="s">
        <v>123</v>
      </c>
      <c r="F41">
        <v>0.12272077209907099</v>
      </c>
      <c r="G41" t="s">
        <v>165</v>
      </c>
    </row>
    <row r="42" spans="1:7" x14ac:dyDescent="0.25">
      <c r="A42">
        <v>41</v>
      </c>
      <c r="B42" t="s">
        <v>8</v>
      </c>
      <c r="C42" t="s">
        <v>7</v>
      </c>
      <c r="D42" t="s">
        <v>82</v>
      </c>
      <c r="E42" t="s">
        <v>124</v>
      </c>
      <c r="F42">
        <v>0.10319712859331601</v>
      </c>
      <c r="G42" t="s">
        <v>166</v>
      </c>
    </row>
    <row r="43" spans="1:7" x14ac:dyDescent="0.25">
      <c r="A43">
        <v>42</v>
      </c>
      <c r="B43" t="s">
        <v>8</v>
      </c>
      <c r="C43" t="s">
        <v>9</v>
      </c>
      <c r="D43" t="s">
        <v>83</v>
      </c>
      <c r="E43" t="s">
        <v>125</v>
      </c>
      <c r="F43">
        <v>9.1248163246749406E-2</v>
      </c>
      <c r="G43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ydisp</vt:lpstr>
      <vt:lpstr>xdisp</vt:lpstr>
      <vt:lpstr>Sheet1</vt:lpstr>
      <vt:lpstr>xdisp!Ipt</vt:lpstr>
      <vt:lpstr>ydisp!Ipt</vt:lpstr>
      <vt:lpstr>xdisp!Ist</vt:lpstr>
      <vt:lpstr>ydisp!Ist</vt:lpstr>
      <vt:lpstr>xdisp!w</vt:lpstr>
      <vt:lpstr>ydisp!w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Arathi Biju</dc:creator>
  <cp:lastModifiedBy>Arathi Biju</cp:lastModifiedBy>
  <dcterms:created xsi:type="dcterms:W3CDTF">2021-01-10T21:54:59Z</dcterms:created>
  <dcterms:modified xsi:type="dcterms:W3CDTF">2021-01-13T04:16:50Z</dcterms:modified>
</cp:coreProperties>
</file>